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85" windowWidth="19155" windowHeight="6330" tabRatio="813" activeTab="0"/>
  </bookViews>
  <sheets>
    <sheet name="Tabell 1.1-1.2" sheetId="1" r:id="rId1"/>
    <sheet name="Tabell 1.3" sheetId="2" r:id="rId2"/>
    <sheet name="Tabell 1.4" sheetId="3" r:id="rId3"/>
    <sheet name="Tabell 1.5" sheetId="4" r:id="rId4"/>
    <sheet name="Tabell 1.6-1.7" sheetId="5" r:id="rId5"/>
    <sheet name="Tabell 1.8" sheetId="6" r:id="rId6"/>
    <sheet name="Tabell 1.9-1.10" sheetId="7" r:id="rId7"/>
    <sheet name="Tabell 1.11" sheetId="8" r:id="rId8"/>
    <sheet name="Tabell 1.12" sheetId="9" r:id="rId9"/>
    <sheet name="Tabell 1.13" sheetId="10" r:id="rId10"/>
  </sheets>
  <definedNames>
    <definedName name="_xlnm.Print_Area" localSheetId="7">'Tabell 1.11'!$A$1:$R$67</definedName>
    <definedName name="_xlnm.Print_Area" localSheetId="0">'Tabell 1.1-1.2'!$A$1:$M$32</definedName>
    <definedName name="_xlnm.Print_Area" localSheetId="8">'Tabell 1.12'!$A$1:$G$28</definedName>
    <definedName name="_xlnm.Print_Area" localSheetId="9">'Tabell 1.13'!$A$1:$I$28</definedName>
    <definedName name="_xlnm.Print_Area" localSheetId="1">'Tabell 1.3'!$A$1:$L$19</definedName>
    <definedName name="_xlnm.Print_Area" localSheetId="2">'Tabell 1.4'!$A$1:$M$20</definedName>
    <definedName name="_xlnm.Print_Area" localSheetId="3">'Tabell 1.5'!$A$1:$S$42</definedName>
    <definedName name="_xlnm.Print_Area" localSheetId="5">'Tabell 1.8'!$A$1:$R$54</definedName>
  </definedNames>
  <calcPr fullCalcOnLoad="1"/>
</workbook>
</file>

<file path=xl/sharedStrings.xml><?xml version="1.0" encoding="utf-8"?>
<sst xmlns="http://schemas.openxmlformats.org/spreadsheetml/2006/main" count="430" uniqueCount="151">
  <si>
    <t>Antal personer</t>
  </si>
  <si>
    <t>Total skuld, miljoner kr</t>
  </si>
  <si>
    <t>Genomsnittlig skuld, kr</t>
  </si>
  <si>
    <t>Samtliga</t>
  </si>
  <si>
    <t>Män</t>
  </si>
  <si>
    <t>Kvinnor</t>
  </si>
  <si>
    <t>Skuld, kr</t>
  </si>
  <si>
    <t>Antal</t>
  </si>
  <si>
    <t>%</t>
  </si>
  <si>
    <t xml:space="preserve">Antal </t>
  </si>
  <si>
    <t>Ålder</t>
  </si>
  <si>
    <t>Totalt inbetalt 
belopp, kr</t>
  </si>
  <si>
    <t xml:space="preserve">År
</t>
  </si>
  <si>
    <t>Premie totalt, 
kr</t>
  </si>
  <si>
    <t>Inkomst, kr</t>
  </si>
  <si>
    <t>Totalt</t>
  </si>
  <si>
    <t>Genomsnittsskuld</t>
  </si>
  <si>
    <t>Genomsnittsinkomst</t>
  </si>
  <si>
    <t xml:space="preserve">Län
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</si>
  <si>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</si>
  <si>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</si>
  <si>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</si>
  <si>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</si>
  <si>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</si>
  <si>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</si>
  <si>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</si>
  <si>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</si>
  <si>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</si>
  <si>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</si>
  <si>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</si>
  <si>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</si>
  <si>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</si>
  <si>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</si>
  <si>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</si>
  <si>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</si>
  <si>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</si>
  <si>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</si>
  <si>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</si>
  <si>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</si>
  <si>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</si>
  <si>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Totalt hela landet</t>
  </si>
  <si>
    <t>Belopp, 
mnkr</t>
  </si>
  <si>
    <t xml:space="preserve">              0</t>
  </si>
  <si>
    <t>1                Återbetalning av studiemedel för studier före 1989</t>
  </si>
  <si>
    <t>2005</t>
  </si>
  <si>
    <t>2006</t>
  </si>
  <si>
    <t>2007</t>
  </si>
  <si>
    <t>Samtliga låntagare</t>
  </si>
  <si>
    <t xml:space="preserve">                  Repayment of student loan taken before 1989</t>
  </si>
  <si>
    <t xml:space="preserve">                      Number of persons obligated to repay student loan taken before 1989, 
                      by age and sex</t>
  </si>
  <si>
    <t xml:space="preserve">                      Number of persons obligated to repay student loan taken before 1989, 
                      by sex and size of debt</t>
  </si>
  <si>
    <t xml:space="preserve">                       Voluntary repayment on student loan 
                       taken before 1989</t>
  </si>
  <si>
    <t xml:space="preserve"> </t>
  </si>
  <si>
    <t>2008</t>
  </si>
  <si>
    <t xml:space="preserve">Avgiftstyp och avgiftsår
</t>
  </si>
  <si>
    <t xml:space="preserve">                      Number of persons with student loan taken before 1989, 
                      by sex and size of debt January 1, 2010</t>
  </si>
  <si>
    <t>2009</t>
  </si>
  <si>
    <t xml:space="preserve">                      Repayment in total 2009 on student 
                      loan taken before 1989</t>
  </si>
  <si>
    <t>Preliminär avgift       2006–2009</t>
  </si>
  <si>
    <t>Frivillig avgift            2009</t>
  </si>
  <si>
    <t xml:space="preserve">                      Number of persons with student loan taken before 1989, total and average debt, by sex </t>
  </si>
  <si>
    <r>
      <t>Samtliga återbetalningsskyldiga</t>
    </r>
    <r>
      <rPr>
        <b/>
        <vertAlign val="superscript"/>
        <sz val="8.5"/>
        <rFont val="Arial"/>
        <family val="2"/>
      </rPr>
      <t>1</t>
    </r>
  </si>
  <si>
    <t>Total debiterad preliminär avgift, 
miljoner kr</t>
  </si>
  <si>
    <t>Genomsnittlig preliminär avgift, kr</t>
  </si>
  <si>
    <t xml:space="preserve">Tabell 1.6     Debiterade preliminära avgifter för återbetalningsskyldiga med 
                     studiemedel före 1989, totalt och genomsnittligt, fördelat på kön            </t>
  </si>
  <si>
    <t xml:space="preserve">                     Preliminary charges for persons obligated to repay student loan taken before 1989, 
                     total and average charges, by sex </t>
  </si>
  <si>
    <t>Tabell 1.7     Antal återbetalningsskyldiga med studiemedel före 1989, fördelat 
                     på kön och preliminära avgiftens storlek</t>
  </si>
  <si>
    <t xml:space="preserve">                      Number of persons obligated to repay student loan taken before 1989, 
                      by sex and size of preliminary charge</t>
  </si>
  <si>
    <r>
      <t xml:space="preserve">         0</t>
    </r>
    <r>
      <rPr>
        <vertAlign val="superscript"/>
        <sz val="8.5"/>
        <rFont val="Arial"/>
        <family val="2"/>
      </rPr>
      <t>2</t>
    </r>
  </si>
  <si>
    <t>Preliminär avgift, kr</t>
  </si>
  <si>
    <t>Tabell 1.9     Inbetalda studiemedelsavgifter 2009
                      för studiemedel före 1989</t>
  </si>
  <si>
    <t>Tabell 1.10    Frivillig återbetalning för studiemedel före 1989</t>
  </si>
  <si>
    <t>–29 år</t>
  </si>
  <si>
    <t>30–39 år</t>
  </si>
  <si>
    <t>40–49 år</t>
  </si>
  <si>
    <t>50–59 år</t>
  </si>
  <si>
    <t xml:space="preserve">60 år– </t>
  </si>
  <si>
    <t xml:space="preserve">              1–  49 999</t>
  </si>
  <si>
    <t xml:space="preserve">     50 000–  99 999</t>
  </si>
  <si>
    <t xml:space="preserve">   100 000–149 999</t>
  </si>
  <si>
    <t xml:space="preserve">   150 000–199 999</t>
  </si>
  <si>
    <t xml:space="preserve">   200 000–249 999</t>
  </si>
  <si>
    <t xml:space="preserve">   250 000–299 999</t>
  </si>
  <si>
    <t xml:space="preserve">   300 000–349 999</t>
  </si>
  <si>
    <t xml:space="preserve">   350 000–399 999</t>
  </si>
  <si>
    <t xml:space="preserve">   400 000–499 999</t>
  </si>
  <si>
    <t xml:space="preserve">   500 000–999 999</t>
  </si>
  <si>
    <t xml:space="preserve">1 000 000– </t>
  </si>
  <si>
    <t>Totalt antal återbetalningsskyldiga</t>
  </si>
  <si>
    <t>60 år–</t>
  </si>
  <si>
    <t xml:space="preserve">         0</t>
  </si>
  <si>
    <t xml:space="preserve">         1–  1 999</t>
  </si>
  <si>
    <t xml:space="preserve">  2 000–  2 999</t>
  </si>
  <si>
    <t xml:space="preserve">  3 000–  3 999</t>
  </si>
  <si>
    <t xml:space="preserve">  4 000–  4 999</t>
  </si>
  <si>
    <t xml:space="preserve">  5 000–  5 999</t>
  </si>
  <si>
    <t xml:space="preserve">  6 000–  6 999</t>
  </si>
  <si>
    <t xml:space="preserve">  7 000–  7 999</t>
  </si>
  <si>
    <t xml:space="preserve">  8 000–  8 999</t>
  </si>
  <si>
    <t xml:space="preserve">  9 000–  9 999</t>
  </si>
  <si>
    <t>10 000–14 999</t>
  </si>
  <si>
    <t>15 000–19 999</t>
  </si>
  <si>
    <t>20 000–24 999</t>
  </si>
  <si>
    <t>25 000–49 999</t>
  </si>
  <si>
    <t xml:space="preserve">50 000– </t>
  </si>
  <si>
    <t>Tabell 1.8     Antal återbetalningsskyldiga med studiemedel före 1989, fördelat 
                      på ålder, kön och preliminära avgiftens storlek 2010</t>
  </si>
  <si>
    <t xml:space="preserve">                      Number of persons obligated to repay student loan taken before 1989, 
                      by age, sex and size of preliminary charge 2010</t>
  </si>
  <si>
    <t>Tabell 1.5     Antal återbetalningsskyldiga med studiemedel före 1989, fördelat 
                     på ålder, kön och skuldens storlek 1 januari 2010</t>
  </si>
  <si>
    <t xml:space="preserve">                      Number of persons obligated to repay student loan taken before 1989, 
                      by age, sex and size of debt January 1, 2010</t>
  </si>
  <si>
    <r>
      <t>Tidigare återbetalningsskyldiga</t>
    </r>
    <r>
      <rPr>
        <vertAlign val="superscript"/>
        <sz val="8.5"/>
        <rFont val="Arial"/>
        <family val="2"/>
      </rPr>
      <t>1</t>
    </r>
  </si>
  <si>
    <t>1 000 000–</t>
  </si>
  <si>
    <t>Tabell 1.11       forts…</t>
  </si>
  <si>
    <t>Tabell 1.11    Antal återbetalningsskyldiga 2010 med studiemedel före 1989, fördelat på 
                       ålder, kön och inkomst under inkomståret 2008</t>
  </si>
  <si>
    <t xml:space="preserve">                       Number of persons 2010 obligated to repay student loan taken before 1989, 
                       by age, sex and income during income year 2008</t>
  </si>
  <si>
    <t xml:space="preserve">   150 000–199 999 </t>
  </si>
  <si>
    <t xml:space="preserve">   500 000–599 999</t>
  </si>
  <si>
    <t xml:space="preserve">   600 000–699 999</t>
  </si>
  <si>
    <t xml:space="preserve">   700 000–799 999</t>
  </si>
  <si>
    <t xml:space="preserve">   800 000–899 999</t>
  </si>
  <si>
    <t xml:space="preserve">   900 000–999 999</t>
  </si>
  <si>
    <t xml:space="preserve">Tabell 1.1     Antal personer med studiemedel före 1989, 
                      total och genomsnittlig skuld, fördelat på kön </t>
  </si>
  <si>
    <t>Tabell 1.2     Antal återbetalningsskyldiga med studiemedel före 1989, 
                      fördelat på ålder och kön</t>
  </si>
  <si>
    <t>Samtliga återbetalningsskyldiga</t>
  </si>
  <si>
    <r>
      <t>Uppgift saknas</t>
    </r>
    <r>
      <rPr>
        <vertAlign val="superscript"/>
        <sz val="8.5"/>
        <rFont val="Arial"/>
        <family val="2"/>
      </rPr>
      <t>1</t>
    </r>
  </si>
  <si>
    <t>Tabell 1.13    Genomsnittsinkomst och preliminär avgift för
                       återbetalningsskyldiga folkbokförda i Sverige med 
                       studiemedel före 1989, fördelat på kön och län 1 januari 2010</t>
  </si>
  <si>
    <r>
      <t>Tabell 1.12    Genomsnittsskuld för folkbokförda i Sverige</t>
    </r>
    <r>
      <rPr>
        <b/>
        <sz val="10"/>
        <rFont val="Arial"/>
        <family val="2"/>
      </rPr>
      <t xml:space="preserve"> med 
                      studiemedel före 1989, fördelat på kön och län
                      1 januari 2010</t>
    </r>
  </si>
  <si>
    <t>Kvarstående avgift   2006–2007</t>
  </si>
  <si>
    <t xml:space="preserve">    –29 år</t>
  </si>
  <si>
    <t xml:space="preserve">10 000–14 999    </t>
  </si>
  <si>
    <r>
      <t xml:space="preserve">   400 000–999 999</t>
    </r>
    <r>
      <rPr>
        <vertAlign val="superscript"/>
        <sz val="8.5"/>
        <rFont val="Arial"/>
        <family val="2"/>
      </rPr>
      <t>2</t>
    </r>
  </si>
  <si>
    <r>
      <t xml:space="preserve">   400 000–999 999</t>
    </r>
    <r>
      <rPr>
        <vertAlign val="superscript"/>
        <sz val="8.5"/>
        <rFont val="Arial"/>
        <family val="2"/>
      </rPr>
      <t>1</t>
    </r>
  </si>
  <si>
    <r>
      <t xml:space="preserve">              1–  99 999</t>
    </r>
    <r>
      <rPr>
        <vertAlign val="superscript"/>
        <sz val="8.5"/>
        <rFont val="Arial"/>
        <family val="2"/>
      </rPr>
      <t>2</t>
    </r>
  </si>
  <si>
    <r>
      <t xml:space="preserve">   200 000–299 999</t>
    </r>
    <r>
      <rPr>
        <vertAlign val="superscript"/>
        <sz val="8.5"/>
        <rFont val="Arial"/>
        <family val="2"/>
      </rPr>
      <t>2</t>
    </r>
  </si>
  <si>
    <r>
      <t xml:space="preserve">   350 000–999 999</t>
    </r>
    <r>
      <rPr>
        <vertAlign val="superscript"/>
        <sz val="8.5"/>
        <rFont val="Arial"/>
        <family val="2"/>
      </rPr>
      <t>2</t>
    </r>
  </si>
  <si>
    <t>1   Inga nya återbetningsskyldiga har registrerats 2010.
2   Intervallen har ändrats för att undvika att det blir för få personer i vissa intervall.</t>
  </si>
  <si>
    <r>
      <t>25 000–</t>
    </r>
    <r>
      <rPr>
        <vertAlign val="superscript"/>
        <sz val="8.5"/>
        <rFont val="Arial"/>
        <family val="2"/>
      </rPr>
      <t>3</t>
    </r>
  </si>
  <si>
    <r>
      <t>20 000–</t>
    </r>
    <r>
      <rPr>
        <vertAlign val="superscript"/>
        <sz val="8.5"/>
        <rFont val="Arial"/>
        <family val="2"/>
      </rPr>
      <t>2</t>
    </r>
  </si>
  <si>
    <t>1   Inga nya återbetalningsskyldiga har registrerats 2010.
2   Intervallen har ändrats för att undvika att det blir för få personer i vissa intervall.</t>
  </si>
  <si>
    <r>
      <t xml:space="preserve">  4 000–  6 999</t>
    </r>
    <r>
      <rPr>
        <vertAlign val="superscript"/>
        <sz val="8.5"/>
        <rFont val="Arial"/>
        <family val="2"/>
      </rPr>
      <t>2</t>
    </r>
  </si>
  <si>
    <r>
      <t xml:space="preserve">   350 000–499 999</t>
    </r>
    <r>
      <rPr>
        <vertAlign val="superscript"/>
        <sz val="8.5"/>
        <rFont val="Arial"/>
        <family val="2"/>
      </rPr>
      <t>2</t>
    </r>
  </si>
  <si>
    <r>
      <t xml:space="preserve">   300 000–599 999</t>
    </r>
    <r>
      <rPr>
        <vertAlign val="superscript"/>
        <sz val="8.5"/>
        <rFont val="Arial"/>
        <family val="2"/>
      </rPr>
      <t>2</t>
    </r>
  </si>
  <si>
    <t xml:space="preserve">                       Average debt for persons registered in Sweden with 
                       student loan taken before 1989, by sex and county 
                       in Sweden January 1, 2010</t>
  </si>
  <si>
    <t>Tabell 1.3     Antal personer med studiemedel före 1989, fördelat 
                      på kön och skuldens storlek 1 januari 2010</t>
  </si>
  <si>
    <t>Tabell 1.4     Antal återbetalningsskyldiga med studiemedel före 1989, fördelat 
                      på kön och skuldens storlek</t>
  </si>
  <si>
    <t>1    I antalet kan det ingå personer som är återbetalningsskyldiga första gången. 
      Det var 5 personer 2008. Inga nya återbetalningsskyldiga har registrerats 2009 och 2010.</t>
  </si>
  <si>
    <t>1    I antalet kan det ingå personer som är återbetalningsskyldiga första gången. 
      Det var 5 personer 2008. Inga nya återbetalningsskyldiga har registrerats 2009 och 2010.
2    Intervallen har ändrats för att undvika att det blir för få personer i vissa intervall.</t>
  </si>
  <si>
    <t>1    I antalet kan det ingå personer som är återbetalningsskyldiga första gången. 
      Det var 5 personer 2008. Inga nya återbetalningsskyldiga har registrerats 2009 och 2010.
2    De personer som har en avgift på 0 kr har en skuld, men de saknar avgift p.g.a att hela skulden är 
      debiterad tidigare men inte helt betald eller p.g.a. att de har haft nedsättning strax före 65 års ålder.
3    Intervallen har ändrats för att undvika att det blir för få personer i vissa intervall.</t>
  </si>
  <si>
    <t>1   Uppgift saknas om taxering i Sverige.
2   Intervallen har ändrats för att undvika att det blir för få personer i vissa intervall.</t>
  </si>
  <si>
    <r>
      <t xml:space="preserve">1  </t>
    </r>
    <r>
      <rPr>
        <sz val="10"/>
        <rFont val="Arial"/>
        <family val="2"/>
      </rPr>
      <t xml:space="preserve">  </t>
    </r>
    <r>
      <rPr>
        <sz val="8.5"/>
        <rFont val="Arial"/>
        <family val="2"/>
      </rPr>
      <t>Intervallen har ändrats för att undvika att det blir för få personer i vissa intervall.</t>
    </r>
  </si>
  <si>
    <r>
      <t xml:space="preserve">      </t>
    </r>
    <r>
      <rPr>
        <sz val="10"/>
        <rFont val="Arial"/>
        <family val="2"/>
      </rPr>
      <t xml:space="preserve">                 Average income and preliminary charges for persons registered in 
                       Sweden obligated to repay student loan taken before 1989, 
                       by sex and county in Sweden January 1, 2010</t>
    </r>
  </si>
  <si>
    <t>Genomsnittlig preliminär avgift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</si>
</sst>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#,###.00"/>
    <numFmt numFmtId="166" formatCode="_-* #,##0.000\ _k_r_-;\-* #,##0.000\ _k_r_-;_-* &quot;-&quot;??\ _k_r_-;_-@_-"/>
    <numFmt numFmtId="167" formatCode="_-* #,##0.0\ _k_r_-;\-* #,##0.0\ _k_r_-;_-* &quot;-&quot;??\ _k_r_-;_-@_-"/>
    <numFmt numFmtId="168" formatCode="_-* #,##0\ _k_r_-;\-* #,##0\ _k_r_-;_-* &quot;-&quot;??\ _k_r_-;_-@_-"/>
    <numFmt numFmtId="169" formatCode="#,##0.00_ ;\-#,##0.00\ "/>
    <numFmt numFmtId="170" formatCode="#,##0.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  <numFmt numFmtId="175" formatCode="#,##0.000"/>
    <numFmt numFmtId="176" formatCode="#,##0\ &quot;kr&quot;"/>
    <numFmt numFmtId="177" formatCode="0.000"/>
    <numFmt numFmtId="178" formatCode="#,##0.########"/>
    <numFmt numFmtId="179" formatCode="0.0000"/>
    <numFmt numFmtId="180" formatCode="#,##0;&quot;-&quot;#,##0"/>
    <numFmt numFmtId="181" formatCode="#,##0.#"/>
  </numFmts>
  <fonts count="16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8.5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vertAlign val="superscript"/>
      <sz val="8.5"/>
      <name val="Arial"/>
      <family val="2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8.5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49" fontId="2" fillId="0" borderId="3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170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8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2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left"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3" fontId="8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3" xfId="0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175" fontId="0" fillId="0" borderId="0" xfId="0" applyNumberFormat="1" applyAlignment="1">
      <alignment horizontal="left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3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 wrapText="1"/>
    </xf>
    <xf numFmtId="3" fontId="15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49" fontId="2" fillId="0" borderId="2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3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wrapText="1"/>
    </xf>
    <xf numFmtId="1" fontId="2" fillId="0" borderId="0" xfId="0" applyNumberFormat="1" applyFont="1" applyFill="1" applyBorder="1" applyAlignment="1">
      <alignment horizontal="right"/>
    </xf>
    <xf numFmtId="0" fontId="2" fillId="0" borderId="3" xfId="0" applyFont="1" applyBorder="1" applyAlignment="1">
      <alignment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3" fontId="8" fillId="0" borderId="2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4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8" fillId="0" borderId="2" xfId="0" applyNumberFormat="1" applyFont="1" applyBorder="1" applyAlignment="1" applyProtection="1">
      <alignment wrapText="1"/>
      <protection locked="0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49" fontId="2" fillId="0" borderId="0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3" fontId="2" fillId="0" borderId="0" xfId="0" applyNumberFormat="1" applyFont="1" applyAlignment="1">
      <alignment wrapText="1"/>
    </xf>
    <xf numFmtId="0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8" fillId="0" borderId="2" xfId="0" applyFont="1" applyBorder="1" applyAlignment="1">
      <alignment/>
    </xf>
    <xf numFmtId="0" fontId="2" fillId="0" borderId="0" xfId="0" applyFont="1" applyAlignment="1">
      <alignment horizontal="left" wrapText="1"/>
    </xf>
    <xf numFmtId="0" fontId="8" fillId="0" borderId="2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/>
    </xf>
    <xf numFmtId="1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28575</xdr:rowOff>
    </xdr:from>
    <xdr:to>
      <xdr:col>0</xdr:col>
      <xdr:colOff>1428750</xdr:colOff>
      <xdr:row>13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127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1419225</xdr:colOff>
      <xdr:row>29</xdr:row>
      <xdr:rowOff>276225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864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28575</xdr:rowOff>
    </xdr:from>
    <xdr:to>
      <xdr:col>0</xdr:col>
      <xdr:colOff>1419225</xdr:colOff>
      <xdr:row>17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62325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38100</xdr:rowOff>
    </xdr:from>
    <xdr:to>
      <xdr:col>0</xdr:col>
      <xdr:colOff>1419225</xdr:colOff>
      <xdr:row>17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623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38100</xdr:rowOff>
    </xdr:from>
    <xdr:to>
      <xdr:col>0</xdr:col>
      <xdr:colOff>1419225</xdr:colOff>
      <xdr:row>40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38100</xdr:rowOff>
    </xdr:from>
    <xdr:to>
      <xdr:col>0</xdr:col>
      <xdr:colOff>1419225</xdr:colOff>
      <xdr:row>40</xdr:row>
      <xdr:rowOff>276225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28575</xdr:rowOff>
    </xdr:from>
    <xdr:to>
      <xdr:col>0</xdr:col>
      <xdr:colOff>1428750</xdr:colOff>
      <xdr:row>9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38100</xdr:rowOff>
    </xdr:from>
    <xdr:to>
      <xdr:col>0</xdr:col>
      <xdr:colOff>1419225</xdr:colOff>
      <xdr:row>35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66675</xdr:rowOff>
    </xdr:from>
    <xdr:to>
      <xdr:col>0</xdr:col>
      <xdr:colOff>1419225</xdr:colOff>
      <xdr:row>52</xdr:row>
      <xdr:rowOff>304800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059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28575</xdr:rowOff>
    </xdr:from>
    <xdr:to>
      <xdr:col>0</xdr:col>
      <xdr:colOff>1419225</xdr:colOff>
      <xdr:row>8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88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28575</xdr:rowOff>
    </xdr:from>
    <xdr:to>
      <xdr:col>1</xdr:col>
      <xdr:colOff>0</xdr:colOff>
      <xdr:row>21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64</xdr:row>
      <xdr:rowOff>38100</xdr:rowOff>
    </xdr:from>
    <xdr:to>
      <xdr:col>1</xdr:col>
      <xdr:colOff>209550</xdr:colOff>
      <xdr:row>65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95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1409700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2922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6.28125" style="0" customWidth="1"/>
    <col min="3" max="5" width="6.7109375" style="0" customWidth="1"/>
    <col min="6" max="6" width="1.7109375" style="0" customWidth="1"/>
    <col min="7" max="9" width="6.7109375" style="0" customWidth="1"/>
    <col min="10" max="10" width="1.7109375" style="0" customWidth="1"/>
    <col min="11" max="13" width="6.7109375" style="0" customWidth="1"/>
    <col min="14" max="14" width="1.7109375" style="0" customWidth="1"/>
  </cols>
  <sheetData>
    <row r="1" spans="1:13" ht="15.75">
      <c r="A1" s="24" t="s">
        <v>43</v>
      </c>
      <c r="B1" s="24"/>
      <c r="C1" s="25"/>
      <c r="D1" s="25"/>
      <c r="E1" s="25"/>
      <c r="F1" s="25"/>
      <c r="G1" s="25"/>
      <c r="H1" s="25"/>
      <c r="I1" s="25"/>
      <c r="J1" s="25"/>
      <c r="K1" s="21"/>
      <c r="L1" s="21"/>
      <c r="M1" s="21"/>
    </row>
    <row r="2" spans="1:13" ht="12.75" customHeight="1">
      <c r="A2" s="24"/>
      <c r="B2" s="24"/>
      <c r="C2" s="25"/>
      <c r="D2" s="25"/>
      <c r="E2" s="25"/>
      <c r="F2" s="25"/>
      <c r="G2" s="25"/>
      <c r="H2" s="25"/>
      <c r="I2" s="25"/>
      <c r="J2" s="25"/>
      <c r="K2" s="21"/>
      <c r="L2" s="21"/>
      <c r="M2" s="21"/>
    </row>
    <row r="3" spans="1:13" ht="15">
      <c r="A3" s="111" t="s">
        <v>48</v>
      </c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2.75" customHeight="1">
      <c r="A4" s="20" t="s">
        <v>52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27" customHeight="1">
      <c r="A5" s="115" t="s">
        <v>120</v>
      </c>
      <c r="B5" s="115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2.75" customHeight="1">
      <c r="A6" s="115"/>
      <c r="B6" s="115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4" ht="12.75" customHeight="1">
      <c r="A7" s="113" t="s">
        <v>60</v>
      </c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2"/>
    </row>
    <row r="8" spans="1:13" ht="15.75" customHeight="1">
      <c r="A8" s="17"/>
      <c r="B8" s="17"/>
      <c r="C8" s="116">
        <v>39448</v>
      </c>
      <c r="D8" s="117"/>
      <c r="E8" s="117"/>
      <c r="F8" s="26"/>
      <c r="G8" s="116">
        <v>39814</v>
      </c>
      <c r="H8" s="117"/>
      <c r="I8" s="117"/>
      <c r="J8" s="11"/>
      <c r="K8" s="116">
        <v>40179</v>
      </c>
      <c r="L8" s="117"/>
      <c r="M8" s="117"/>
    </row>
    <row r="9" spans="1:14" ht="15" customHeight="1">
      <c r="A9" s="19"/>
      <c r="B9" s="19"/>
      <c r="C9" s="28" t="s">
        <v>5</v>
      </c>
      <c r="D9" s="28" t="s">
        <v>4</v>
      </c>
      <c r="E9" s="28" t="s">
        <v>15</v>
      </c>
      <c r="F9" s="28"/>
      <c r="G9" s="28" t="s">
        <v>5</v>
      </c>
      <c r="H9" s="28" t="s">
        <v>4</v>
      </c>
      <c r="I9" s="28" t="s">
        <v>15</v>
      </c>
      <c r="J9" s="12"/>
      <c r="K9" s="63" t="s">
        <v>5</v>
      </c>
      <c r="L9" s="63" t="s">
        <v>4</v>
      </c>
      <c r="M9" s="63" t="s">
        <v>15</v>
      </c>
      <c r="N9" s="16"/>
    </row>
    <row r="10" spans="1:13" ht="20.25" customHeight="1">
      <c r="A10" s="31" t="s">
        <v>3</v>
      </c>
      <c r="B10" s="31"/>
      <c r="C10" s="3"/>
      <c r="D10" s="3"/>
      <c r="E10" s="3"/>
      <c r="F10" s="3"/>
      <c r="G10" s="3"/>
      <c r="H10" s="3"/>
      <c r="I10" s="3"/>
      <c r="J10" s="8"/>
      <c r="K10" s="58"/>
      <c r="L10" s="58"/>
      <c r="M10" s="58"/>
    </row>
    <row r="11" spans="1:13" ht="15.75" customHeight="1">
      <c r="A11" s="2" t="s">
        <v>0</v>
      </c>
      <c r="B11" s="2"/>
      <c r="C11" s="58">
        <v>176918</v>
      </c>
      <c r="D11" s="58">
        <v>118902</v>
      </c>
      <c r="E11" s="3">
        <f>C11+D11</f>
        <v>295820</v>
      </c>
      <c r="F11" s="3"/>
      <c r="G11" s="58">
        <f>1+160565</f>
        <v>160566</v>
      </c>
      <c r="H11" s="58">
        <v>105773</v>
      </c>
      <c r="I11" s="3">
        <f>G11+H11</f>
        <v>266339</v>
      </c>
      <c r="J11" s="8"/>
      <c r="K11" s="58">
        <f>1+142440</f>
        <v>142441</v>
      </c>
      <c r="L11" s="58">
        <v>91983</v>
      </c>
      <c r="M11" s="3">
        <f>K11+L11</f>
        <v>234424</v>
      </c>
    </row>
    <row r="12" spans="1:13" ht="12.75">
      <c r="A12" s="2" t="s">
        <v>1</v>
      </c>
      <c r="B12" s="2"/>
      <c r="C12" s="60">
        <v>7639.5</v>
      </c>
      <c r="D12" s="60">
        <v>4610.4</v>
      </c>
      <c r="E12" s="60">
        <f>SUM(C12:D12)</f>
        <v>12249.9</v>
      </c>
      <c r="F12" s="29"/>
      <c r="G12" s="60">
        <f>6730.425+0.062</f>
        <v>6730.487</v>
      </c>
      <c r="H12" s="60">
        <v>3942.322</v>
      </c>
      <c r="I12" s="60">
        <f>SUM(G12:H12)</f>
        <v>10672.809000000001</v>
      </c>
      <c r="J12" s="22"/>
      <c r="K12" s="60">
        <f>(61882+5623928726)/1000000</f>
        <v>5623.990608</v>
      </c>
      <c r="L12" s="60">
        <v>3207.123981</v>
      </c>
      <c r="M12" s="60">
        <f>SUM(K12:L12)</f>
        <v>8831.114589</v>
      </c>
    </row>
    <row r="13" spans="1:13" ht="12.75">
      <c r="A13" s="32" t="s">
        <v>2</v>
      </c>
      <c r="B13" s="32"/>
      <c r="C13" s="59">
        <v>43181</v>
      </c>
      <c r="D13" s="59">
        <v>38775</v>
      </c>
      <c r="E13" s="59">
        <v>41410</v>
      </c>
      <c r="F13" s="30"/>
      <c r="G13" s="59">
        <v>41917.265</v>
      </c>
      <c r="H13" s="59">
        <v>37271.535</v>
      </c>
      <c r="I13" s="59">
        <v>40072.275</v>
      </c>
      <c r="J13" s="10"/>
      <c r="K13" s="59">
        <v>39482.94808376802</v>
      </c>
      <c r="L13" s="59">
        <v>34866.485991</v>
      </c>
      <c r="M13" s="59">
        <v>37671.54638176978</v>
      </c>
    </row>
    <row r="14" spans="1:2" ht="24" customHeight="1">
      <c r="A14" s="1"/>
      <c r="B14" s="1"/>
    </row>
    <row r="18" spans="1:13" ht="27" customHeight="1">
      <c r="A18" s="115" t="s">
        <v>121</v>
      </c>
      <c r="B18" s="115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</row>
    <row r="19" spans="1:13" ht="12.75" customHeight="1">
      <c r="A19" s="115"/>
      <c r="B19" s="115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</row>
    <row r="20" spans="1:18" ht="27" customHeight="1">
      <c r="A20" s="113" t="s">
        <v>49</v>
      </c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P20" s="1"/>
      <c r="Q20" s="1"/>
      <c r="R20" s="1"/>
    </row>
    <row r="21" spans="1:18" ht="15.75" customHeight="1">
      <c r="A21" s="33"/>
      <c r="B21" s="33"/>
      <c r="C21" s="116">
        <v>39448</v>
      </c>
      <c r="D21" s="116"/>
      <c r="E21" s="116"/>
      <c r="F21" s="55"/>
      <c r="G21" s="116">
        <v>39814</v>
      </c>
      <c r="H21" s="117"/>
      <c r="I21" s="117"/>
      <c r="J21" s="26"/>
      <c r="K21" s="116">
        <v>40179</v>
      </c>
      <c r="L21" s="117"/>
      <c r="M21" s="117"/>
      <c r="R21" s="15"/>
    </row>
    <row r="22" spans="1:18" ht="12.75" customHeight="1">
      <c r="A22" s="32"/>
      <c r="B22" s="32"/>
      <c r="C22" s="28" t="s">
        <v>5</v>
      </c>
      <c r="D22" s="28" t="s">
        <v>4</v>
      </c>
      <c r="E22" s="28" t="s">
        <v>15</v>
      </c>
      <c r="F22" s="50"/>
      <c r="G22" s="28" t="s">
        <v>5</v>
      </c>
      <c r="H22" s="28" t="s">
        <v>4</v>
      </c>
      <c r="I22" s="28" t="s">
        <v>15</v>
      </c>
      <c r="J22" s="28"/>
      <c r="K22" s="28" t="s">
        <v>5</v>
      </c>
      <c r="L22" s="28" t="s">
        <v>4</v>
      </c>
      <c r="M22" s="28" t="s">
        <v>15</v>
      </c>
      <c r="R22" s="15"/>
    </row>
    <row r="23" spans="1:18" ht="20.25" customHeight="1">
      <c r="A23" s="120" t="s">
        <v>61</v>
      </c>
      <c r="B23" s="120"/>
      <c r="C23" s="3"/>
      <c r="D23" s="3"/>
      <c r="E23" s="3"/>
      <c r="G23" s="3"/>
      <c r="H23" s="3"/>
      <c r="I23" s="3"/>
      <c r="J23" s="8"/>
      <c r="K23" s="61"/>
      <c r="L23" s="61"/>
      <c r="M23" s="61"/>
      <c r="R23" s="5"/>
    </row>
    <row r="24" spans="1:18" ht="15" customHeight="1">
      <c r="A24" s="35" t="s">
        <v>127</v>
      </c>
      <c r="B24" s="35"/>
      <c r="C24" s="61">
        <v>0</v>
      </c>
      <c r="D24" s="61">
        <v>0</v>
      </c>
      <c r="E24" s="3">
        <f>C24+D24</f>
        <v>0</v>
      </c>
      <c r="G24" s="61">
        <v>0</v>
      </c>
      <c r="H24" s="61">
        <v>0</v>
      </c>
      <c r="I24" s="3">
        <f>G24+H24</f>
        <v>0</v>
      </c>
      <c r="J24" s="8"/>
      <c r="K24" s="61">
        <v>0</v>
      </c>
      <c r="L24" s="61">
        <v>0</v>
      </c>
      <c r="M24" s="3">
        <f>K24+L24</f>
        <v>0</v>
      </c>
      <c r="R24" s="5"/>
    </row>
    <row r="25" spans="1:18" ht="12.75" customHeight="1">
      <c r="A25" s="35" t="s">
        <v>73</v>
      </c>
      <c r="B25" s="35"/>
      <c r="C25" s="61">
        <v>3713</v>
      </c>
      <c r="D25" s="61">
        <v>1948</v>
      </c>
      <c r="E25" s="3">
        <f>C25+D25</f>
        <v>5661</v>
      </c>
      <c r="G25" s="61">
        <v>841</v>
      </c>
      <c r="H25" s="61">
        <v>480</v>
      </c>
      <c r="I25" s="3">
        <f>G25+H25</f>
        <v>1321</v>
      </c>
      <c r="J25" s="8"/>
      <c r="K25" s="61">
        <v>143</v>
      </c>
      <c r="L25" s="61">
        <v>122</v>
      </c>
      <c r="M25" s="3">
        <f>K25+L25</f>
        <v>265</v>
      </c>
      <c r="R25" s="5"/>
    </row>
    <row r="26" spans="1:18" ht="12.75" customHeight="1">
      <c r="A26" s="35" t="s">
        <v>74</v>
      </c>
      <c r="B26" s="35"/>
      <c r="C26" s="61">
        <v>118747</v>
      </c>
      <c r="D26" s="61">
        <v>80949</v>
      </c>
      <c r="E26" s="3">
        <f>C26+D26</f>
        <v>199696</v>
      </c>
      <c r="G26" s="61">
        <v>104338</v>
      </c>
      <c r="H26" s="61">
        <v>69509</v>
      </c>
      <c r="I26" s="3">
        <f>G26+H26</f>
        <v>173847</v>
      </c>
      <c r="J26" s="8"/>
      <c r="K26" s="61">
        <v>87765</v>
      </c>
      <c r="L26" s="61">
        <v>57188</v>
      </c>
      <c r="M26" s="3">
        <f>K26+L26</f>
        <v>144953</v>
      </c>
      <c r="R26" s="5"/>
    </row>
    <row r="27" spans="1:18" ht="12.75" customHeight="1">
      <c r="A27" s="35" t="s">
        <v>75</v>
      </c>
      <c r="B27" s="35"/>
      <c r="C27" s="61">
        <v>45776</v>
      </c>
      <c r="D27" s="61">
        <v>28780</v>
      </c>
      <c r="E27" s="3">
        <f>C27+D27</f>
        <v>74556</v>
      </c>
      <c r="G27" s="61">
        <v>46275</v>
      </c>
      <c r="H27" s="61">
        <v>28009</v>
      </c>
      <c r="I27" s="3">
        <f>G27+H27</f>
        <v>74284</v>
      </c>
      <c r="J27" s="8"/>
      <c r="K27" s="61">
        <v>45637</v>
      </c>
      <c r="L27" s="61">
        <v>26574</v>
      </c>
      <c r="M27" s="3">
        <f>K27+L27</f>
        <v>72211</v>
      </c>
      <c r="R27" s="5"/>
    </row>
    <row r="28" spans="1:18" ht="12.75" customHeight="1">
      <c r="A28" s="35" t="s">
        <v>89</v>
      </c>
      <c r="B28" s="35"/>
      <c r="C28" s="61">
        <v>8681</v>
      </c>
      <c r="D28" s="61">
        <v>7225</v>
      </c>
      <c r="E28" s="3">
        <f>C28+D28</f>
        <v>15906</v>
      </c>
      <c r="G28" s="61">
        <v>9111</v>
      </c>
      <c r="H28" s="61">
        <v>7775</v>
      </c>
      <c r="I28" s="3">
        <f>G28+H28</f>
        <v>16886</v>
      </c>
      <c r="J28" s="8"/>
      <c r="K28" s="61">
        <v>8895</v>
      </c>
      <c r="L28" s="61">
        <v>8099</v>
      </c>
      <c r="M28" s="3">
        <f>K28+L28</f>
        <v>16994</v>
      </c>
      <c r="R28" s="5"/>
    </row>
    <row r="29" spans="1:18" ht="15.75" customHeight="1">
      <c r="A29" s="30" t="s">
        <v>15</v>
      </c>
      <c r="B29" s="30"/>
      <c r="C29" s="30">
        <f>SUM(C24:C28)</f>
        <v>176917</v>
      </c>
      <c r="D29" s="30">
        <f>SUM(D24:D28)</f>
        <v>118902</v>
      </c>
      <c r="E29" s="30">
        <f>SUM(E24:E28)</f>
        <v>295819</v>
      </c>
      <c r="F29" s="50"/>
      <c r="G29" s="30">
        <f>SUM(G24:G28)</f>
        <v>160565</v>
      </c>
      <c r="H29" s="30">
        <f>SUM(H24:H28)</f>
        <v>105773</v>
      </c>
      <c r="I29" s="30">
        <f>SUM(I24:I28)</f>
        <v>266338</v>
      </c>
      <c r="J29" s="10"/>
      <c r="K29" s="62">
        <f>SUM(K24:K28)</f>
        <v>142440</v>
      </c>
      <c r="L29" s="62">
        <f>SUM(L24:L28)</f>
        <v>91983</v>
      </c>
      <c r="M29" s="62">
        <f>SUM(M24:M28)</f>
        <v>234423</v>
      </c>
      <c r="R29" s="5"/>
    </row>
    <row r="30" spans="1:18" ht="24" customHeight="1">
      <c r="A30" s="65"/>
      <c r="B30" s="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P30" s="1"/>
      <c r="Q30" s="1"/>
      <c r="R30" s="1"/>
    </row>
    <row r="31" spans="1:13" ht="25.5" customHeight="1">
      <c r="A31" s="118" t="s">
        <v>144</v>
      </c>
      <c r="B31" s="118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</row>
  </sheetData>
  <mergeCells count="15">
    <mergeCell ref="A31:M31"/>
    <mergeCell ref="A18:M18"/>
    <mergeCell ref="A19:M19"/>
    <mergeCell ref="A20:M20"/>
    <mergeCell ref="C21:E21"/>
    <mergeCell ref="G21:I21"/>
    <mergeCell ref="K21:M21"/>
    <mergeCell ref="A23:B23"/>
    <mergeCell ref="A3:M3"/>
    <mergeCell ref="A7:N7"/>
    <mergeCell ref="A5:M5"/>
    <mergeCell ref="C8:E8"/>
    <mergeCell ref="A6:M6"/>
    <mergeCell ref="K8:M8"/>
    <mergeCell ref="G8:I8"/>
  </mergeCells>
  <printOptions/>
  <pageMargins left="0.7874015748031497" right="0.1968503937007874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I1" sqref="I1"/>
    </sheetView>
  </sheetViews>
  <sheetFormatPr defaultColWidth="9.140625" defaultRowHeight="12.75"/>
  <cols>
    <col min="1" max="1" width="21.421875" style="0" customWidth="1"/>
    <col min="2" max="4" width="7.7109375" style="0" customWidth="1"/>
    <col min="5" max="5" width="2.7109375" style="0" customWidth="1"/>
    <col min="6" max="8" width="7.7109375" style="0" customWidth="1"/>
    <col min="9" max="9" width="1.7109375" style="0" customWidth="1"/>
    <col min="10" max="12" width="7.7109375" style="0" customWidth="1"/>
  </cols>
  <sheetData>
    <row r="1" spans="1:12" ht="39" customHeight="1">
      <c r="A1" s="135" t="s">
        <v>124</v>
      </c>
      <c r="B1" s="138"/>
      <c r="C1" s="138"/>
      <c r="D1" s="138"/>
      <c r="E1" s="138"/>
      <c r="F1" s="138"/>
      <c r="G1" s="138"/>
      <c r="H1" s="138"/>
      <c r="I1" s="54"/>
      <c r="J1" s="54"/>
      <c r="K1" s="54"/>
      <c r="L1" s="54"/>
    </row>
    <row r="2" spans="1:12" ht="12.75" customHeight="1">
      <c r="A2" s="135"/>
      <c r="B2" s="138"/>
      <c r="C2" s="138"/>
      <c r="D2" s="138"/>
      <c r="E2" s="138"/>
      <c r="F2" s="138"/>
      <c r="G2" s="138"/>
      <c r="H2" s="138"/>
      <c r="I2" s="54"/>
      <c r="J2" s="54"/>
      <c r="K2" s="54"/>
      <c r="L2" s="54"/>
    </row>
    <row r="3" spans="1:12" ht="39" customHeight="1">
      <c r="A3" s="135" t="s">
        <v>149</v>
      </c>
      <c r="B3" s="138"/>
      <c r="C3" s="138"/>
      <c r="D3" s="138"/>
      <c r="E3" s="138"/>
      <c r="F3" s="138"/>
      <c r="G3" s="138"/>
      <c r="H3" s="138"/>
      <c r="I3" s="54"/>
      <c r="J3" s="54"/>
      <c r="K3" s="54"/>
      <c r="L3" s="54"/>
    </row>
    <row r="4" spans="1:12" s="2" customFormat="1" ht="15.75" customHeight="1">
      <c r="A4" s="152" t="s">
        <v>18</v>
      </c>
      <c r="B4" s="106" t="s">
        <v>17</v>
      </c>
      <c r="C4" s="106"/>
      <c r="D4" s="106"/>
      <c r="E4" s="33"/>
      <c r="F4" s="106" t="s">
        <v>150</v>
      </c>
      <c r="G4" s="106"/>
      <c r="H4" s="106"/>
      <c r="I4" s="18"/>
      <c r="J4" s="18"/>
      <c r="K4" s="18"/>
      <c r="L4" s="18"/>
    </row>
    <row r="5" spans="1:12" s="2" customFormat="1" ht="15.75" customHeight="1">
      <c r="A5" s="136"/>
      <c r="B5" s="28" t="s">
        <v>5</v>
      </c>
      <c r="C5" s="28" t="s">
        <v>4</v>
      </c>
      <c r="D5" s="28" t="s">
        <v>15</v>
      </c>
      <c r="E5" s="28"/>
      <c r="F5" s="28" t="s">
        <v>5</v>
      </c>
      <c r="G5" s="28" t="s">
        <v>4</v>
      </c>
      <c r="H5" s="28" t="s">
        <v>15</v>
      </c>
      <c r="I5" s="18"/>
      <c r="J5" s="18"/>
      <c r="K5" s="18"/>
      <c r="L5" s="18"/>
    </row>
    <row r="6" spans="1:12" s="2" customFormat="1" ht="20.25" customHeight="1">
      <c r="A6" s="2" t="s">
        <v>19</v>
      </c>
      <c r="B6" s="3">
        <v>371744.561258641</v>
      </c>
      <c r="C6" s="3">
        <v>573074.706197275</v>
      </c>
      <c r="D6" s="3">
        <v>459405.8545216946</v>
      </c>
      <c r="F6" s="3">
        <v>6134.84867536205</v>
      </c>
      <c r="G6" s="3">
        <v>6460.44265087605</v>
      </c>
      <c r="H6" s="3">
        <v>6276.615766330549</v>
      </c>
      <c r="I6" s="18"/>
      <c r="J6" s="8"/>
      <c r="K6" s="18"/>
      <c r="L6" s="18"/>
    </row>
    <row r="7" spans="1:12" s="2" customFormat="1" ht="12.75" customHeight="1">
      <c r="A7" s="2" t="s">
        <v>20</v>
      </c>
      <c r="B7" s="3">
        <v>314994.63967684</v>
      </c>
      <c r="C7" s="3">
        <v>449396.374255741</v>
      </c>
      <c r="D7" s="3">
        <v>367103.56765966804</v>
      </c>
      <c r="F7" s="3">
        <v>6005.94236983842</v>
      </c>
      <c r="G7" s="3">
        <v>6625.63680181457</v>
      </c>
      <c r="H7" s="3">
        <v>6246.204243157084</v>
      </c>
      <c r="I7" s="18"/>
      <c r="J7" s="8"/>
      <c r="K7" s="18"/>
      <c r="L7" s="18"/>
    </row>
    <row r="8" spans="1:12" s="2" customFormat="1" ht="12.75" customHeight="1">
      <c r="A8" s="2" t="s">
        <v>21</v>
      </c>
      <c r="B8" s="3">
        <v>279684.774681293</v>
      </c>
      <c r="C8" s="3">
        <v>362677.197452229</v>
      </c>
      <c r="D8" s="3">
        <v>307788.28725490195</v>
      </c>
      <c r="F8" s="3">
        <v>5454.71716572784</v>
      </c>
      <c r="G8" s="3">
        <v>5983.34858135495</v>
      </c>
      <c r="H8" s="3">
        <v>5633.726274509804</v>
      </c>
      <c r="I8" s="18"/>
      <c r="J8" s="8"/>
      <c r="K8" s="18"/>
      <c r="L8" s="18"/>
    </row>
    <row r="9" spans="1:12" s="2" customFormat="1" ht="12.75" customHeight="1">
      <c r="A9" s="2" t="s">
        <v>22</v>
      </c>
      <c r="B9" s="3">
        <v>288335.538918206</v>
      </c>
      <c r="C9" s="3">
        <v>414209.082366261</v>
      </c>
      <c r="D9" s="3">
        <v>334674.10607481503</v>
      </c>
      <c r="F9" s="3">
        <v>5584.97905672823</v>
      </c>
      <c r="G9" s="3">
        <v>6232.65609963204</v>
      </c>
      <c r="H9" s="3">
        <v>5823.41221214963</v>
      </c>
      <c r="I9" s="18"/>
      <c r="J9" s="8"/>
      <c r="K9" s="18"/>
      <c r="L9" s="18"/>
    </row>
    <row r="10" spans="1:12" s="2" customFormat="1" ht="12.75" customHeight="1">
      <c r="A10" s="2" t="s">
        <v>23</v>
      </c>
      <c r="B10" s="3">
        <v>276291.348944234</v>
      </c>
      <c r="C10" s="3">
        <v>409130.919912233</v>
      </c>
      <c r="D10" s="3">
        <v>320185.9543230016</v>
      </c>
      <c r="F10" s="3">
        <v>5202.57471575528</v>
      </c>
      <c r="G10" s="3">
        <v>5967.86944596818</v>
      </c>
      <c r="H10" s="3">
        <v>5455.453507340946</v>
      </c>
      <c r="I10" s="18"/>
      <c r="J10" s="8"/>
      <c r="K10" s="18"/>
      <c r="L10" s="18"/>
    </row>
    <row r="11" spans="1:12" s="2" customFormat="1" ht="12.75" customHeight="1">
      <c r="A11" s="2" t="s">
        <v>24</v>
      </c>
      <c r="B11" s="3">
        <v>276595.468388246</v>
      </c>
      <c r="C11" s="3">
        <v>390918.330300273</v>
      </c>
      <c r="D11" s="3">
        <v>314156.2532137519</v>
      </c>
      <c r="F11" s="3">
        <v>5354.86642920748</v>
      </c>
      <c r="G11" s="3">
        <v>5987.1228389445</v>
      </c>
      <c r="H11" s="3">
        <v>5562.594319880419</v>
      </c>
      <c r="I11" s="18"/>
      <c r="J11" s="8"/>
      <c r="K11" s="18"/>
      <c r="L11" s="18"/>
    </row>
    <row r="12" spans="1:12" s="2" customFormat="1" ht="12.75" customHeight="1">
      <c r="A12" s="2" t="s">
        <v>25</v>
      </c>
      <c r="B12" s="3">
        <v>259978.346848382</v>
      </c>
      <c r="C12" s="3">
        <v>340909.206056616</v>
      </c>
      <c r="D12" s="3">
        <v>287579.1495285137</v>
      </c>
      <c r="F12" s="3">
        <v>5288.11311754685</v>
      </c>
      <c r="G12" s="3">
        <v>5687.36603028308</v>
      </c>
      <c r="H12" s="3">
        <v>5424.2750336775935</v>
      </c>
      <c r="I12" s="18"/>
      <c r="J12" s="8"/>
      <c r="K12" s="18"/>
      <c r="L12" s="18"/>
    </row>
    <row r="13" spans="1:12" s="2" customFormat="1" ht="12.75" customHeight="1">
      <c r="A13" s="2" t="s">
        <v>26</v>
      </c>
      <c r="B13" s="3">
        <v>273410.150537634</v>
      </c>
      <c r="C13" s="3">
        <v>295370.163793103</v>
      </c>
      <c r="D13" s="3">
        <v>281242.1614142967</v>
      </c>
      <c r="F13" s="3">
        <v>5720.13022700119</v>
      </c>
      <c r="G13" s="3">
        <v>5706.29525862069</v>
      </c>
      <c r="H13" s="3">
        <v>5715.196003074558</v>
      </c>
      <c r="I13" s="18"/>
      <c r="J13" s="8"/>
      <c r="K13" s="18"/>
      <c r="L13" s="18"/>
    </row>
    <row r="14" spans="1:12" s="2" customFormat="1" ht="12.75" customHeight="1">
      <c r="A14" s="2" t="s">
        <v>27</v>
      </c>
      <c r="B14" s="3">
        <v>272659.266364552</v>
      </c>
      <c r="C14" s="3">
        <v>467401.920758929</v>
      </c>
      <c r="D14" s="3">
        <v>333203.8251214434</v>
      </c>
      <c r="F14" s="3">
        <v>5278.96576032226</v>
      </c>
      <c r="G14" s="3">
        <v>5971.33258928571</v>
      </c>
      <c r="H14" s="3">
        <v>5494.219292158224</v>
      </c>
      <c r="I14" s="18"/>
      <c r="J14" s="8"/>
      <c r="K14" s="18"/>
      <c r="L14" s="18"/>
    </row>
    <row r="15" spans="1:12" s="2" customFormat="1" ht="12.75" customHeight="1">
      <c r="A15" s="2" t="s">
        <v>28</v>
      </c>
      <c r="B15" s="3">
        <v>284903.634711844</v>
      </c>
      <c r="C15" s="3">
        <v>392854.465269315</v>
      </c>
      <c r="D15" s="3">
        <v>326627.08663296385</v>
      </c>
      <c r="F15" s="3">
        <v>5912.40817893336</v>
      </c>
      <c r="G15" s="3">
        <v>6334.7758550654</v>
      </c>
      <c r="H15" s="3">
        <v>6075.655069551292</v>
      </c>
      <c r="I15" s="18"/>
      <c r="J15" s="8"/>
      <c r="K15" s="18"/>
      <c r="L15" s="18"/>
    </row>
    <row r="16" spans="1:12" s="2" customFormat="1" ht="12.75" customHeight="1">
      <c r="A16" s="2" t="s">
        <v>29</v>
      </c>
      <c r="B16" s="3">
        <v>286739.86265533</v>
      </c>
      <c r="C16" s="3">
        <v>455260.367105263</v>
      </c>
      <c r="D16" s="3">
        <v>342692.498470948</v>
      </c>
      <c r="F16" s="3">
        <v>5457.08044473512</v>
      </c>
      <c r="G16" s="3">
        <v>6263.52456140351</v>
      </c>
      <c r="H16" s="3">
        <v>5724.838211737294</v>
      </c>
      <c r="I16" s="18"/>
      <c r="J16" s="8"/>
      <c r="K16" s="18"/>
      <c r="L16" s="18"/>
    </row>
    <row r="17" spans="1:12" s="2" customFormat="1" ht="12.75" customHeight="1">
      <c r="A17" s="2" t="s">
        <v>30</v>
      </c>
      <c r="B17" s="3">
        <v>299953.749076493</v>
      </c>
      <c r="C17" s="3">
        <v>429399.858343968</v>
      </c>
      <c r="D17" s="3">
        <v>348501.0511275655</v>
      </c>
      <c r="F17" s="3">
        <v>5812.48657536715</v>
      </c>
      <c r="G17" s="3">
        <v>6343.60528488852</v>
      </c>
      <c r="H17" s="3">
        <v>6011.676651932768</v>
      </c>
      <c r="I17" s="18"/>
      <c r="J17" s="8"/>
      <c r="K17" s="18"/>
      <c r="L17" s="18"/>
    </row>
    <row r="18" spans="1:12" s="2" customFormat="1" ht="12.75" customHeight="1">
      <c r="A18" s="2" t="s">
        <v>31</v>
      </c>
      <c r="B18" s="3">
        <v>265031.36588343</v>
      </c>
      <c r="C18" s="3">
        <v>357957.582649472</v>
      </c>
      <c r="D18" s="3">
        <v>296845.9606662653</v>
      </c>
      <c r="F18" s="3">
        <v>5268.46139761977</v>
      </c>
      <c r="G18" s="3">
        <v>5728.58499413833</v>
      </c>
      <c r="H18" s="3">
        <v>5425.991169977925</v>
      </c>
      <c r="I18" s="18"/>
      <c r="J18" s="8"/>
      <c r="K18" s="18"/>
      <c r="L18" s="18"/>
    </row>
    <row r="19" spans="1:12" s="2" customFormat="1" ht="12.75" customHeight="1">
      <c r="A19" s="2" t="s">
        <v>32</v>
      </c>
      <c r="B19" s="3">
        <v>278266.930277598</v>
      </c>
      <c r="C19" s="3">
        <v>363839.955741627</v>
      </c>
      <c r="D19" s="3">
        <v>308262.3387840671</v>
      </c>
      <c r="F19" s="3">
        <v>5526.47966429955</v>
      </c>
      <c r="G19" s="3">
        <v>5992.8726076555</v>
      </c>
      <c r="H19" s="3">
        <v>5689.961635220126</v>
      </c>
      <c r="I19" s="18"/>
      <c r="J19" s="8"/>
      <c r="K19" s="18"/>
      <c r="L19" s="18"/>
    </row>
    <row r="20" spans="1:12" s="2" customFormat="1" ht="12.75" customHeight="1">
      <c r="A20" s="2" t="s">
        <v>33</v>
      </c>
      <c r="B20" s="3">
        <v>285795.988311289</v>
      </c>
      <c r="C20" s="3">
        <v>423328.644758284</v>
      </c>
      <c r="D20" s="3">
        <v>335520.5799293009</v>
      </c>
      <c r="F20" s="3">
        <v>5450.10366041218</v>
      </c>
      <c r="G20" s="3">
        <v>5847.07550244432</v>
      </c>
      <c r="H20" s="3">
        <v>5593.627847604085</v>
      </c>
      <c r="I20" s="18"/>
      <c r="J20" s="8"/>
      <c r="K20" s="18"/>
      <c r="L20" s="18"/>
    </row>
    <row r="21" spans="1:12" s="2" customFormat="1" ht="12.75" customHeight="1">
      <c r="A21" s="2" t="s">
        <v>34</v>
      </c>
      <c r="B21" s="3">
        <v>267480.791178113</v>
      </c>
      <c r="C21" s="3">
        <v>353103.109471095</v>
      </c>
      <c r="D21" s="3">
        <v>294213.1048387097</v>
      </c>
      <c r="F21" s="3">
        <v>5352.95281965382</v>
      </c>
      <c r="G21" s="3">
        <v>5928.71586715867</v>
      </c>
      <c r="H21" s="3">
        <v>5532.712941628264</v>
      </c>
      <c r="I21" s="18"/>
      <c r="J21" s="8"/>
      <c r="K21" s="18"/>
      <c r="L21" s="18"/>
    </row>
    <row r="22" spans="1:12" s="2" customFormat="1" ht="12.75" customHeight="1">
      <c r="A22" s="2" t="s">
        <v>35</v>
      </c>
      <c r="B22" s="3">
        <v>276245.009193993</v>
      </c>
      <c r="C22" s="3">
        <v>378875.471447543</v>
      </c>
      <c r="D22" s="3">
        <v>308654.628853009</v>
      </c>
      <c r="F22" s="3">
        <v>5199.27459393196</v>
      </c>
      <c r="G22" s="3">
        <v>5747.96547144754</v>
      </c>
      <c r="H22" s="3">
        <v>5372.545397357937</v>
      </c>
      <c r="I22" s="18"/>
      <c r="J22" s="8"/>
      <c r="K22" s="18"/>
      <c r="L22" s="18"/>
    </row>
    <row r="23" spans="1:12" s="2" customFormat="1" ht="12.75" customHeight="1">
      <c r="A23" s="2" t="s">
        <v>36</v>
      </c>
      <c r="B23" s="3">
        <v>284705.684284708</v>
      </c>
      <c r="C23" s="3">
        <v>384535.302076356</v>
      </c>
      <c r="D23" s="3">
        <v>319119.3576541215</v>
      </c>
      <c r="F23" s="3">
        <v>5373.91578576462</v>
      </c>
      <c r="G23" s="3">
        <v>5760.91627595445</v>
      </c>
      <c r="H23" s="3">
        <v>5507.32417455553</v>
      </c>
      <c r="I23" s="18"/>
      <c r="J23" s="8"/>
      <c r="K23" s="18"/>
      <c r="L23" s="18"/>
    </row>
    <row r="24" spans="1:12" s="2" customFormat="1" ht="12.75" customHeight="1">
      <c r="A24" s="2" t="s">
        <v>37</v>
      </c>
      <c r="B24" s="3">
        <v>279499.774731183</v>
      </c>
      <c r="C24" s="3">
        <v>327830.274605103</v>
      </c>
      <c r="D24" s="3">
        <v>294324.9709280656</v>
      </c>
      <c r="F24" s="3">
        <v>5509.59892473118</v>
      </c>
      <c r="G24" s="3">
        <v>5845.80194410693</v>
      </c>
      <c r="H24" s="3">
        <v>5612.727916511368</v>
      </c>
      <c r="I24" s="18"/>
      <c r="J24" s="8"/>
      <c r="K24" s="18"/>
      <c r="L24" s="18"/>
    </row>
    <row r="25" spans="1:12" s="2" customFormat="1" ht="12.75" customHeight="1">
      <c r="A25" s="2" t="s">
        <v>38</v>
      </c>
      <c r="B25" s="3">
        <v>287009.957920792</v>
      </c>
      <c r="C25" s="3">
        <v>364268.054460581</v>
      </c>
      <c r="D25" s="3">
        <v>313780.91588785045</v>
      </c>
      <c r="F25" s="3">
        <v>5758.78740374037</v>
      </c>
      <c r="G25" s="3">
        <v>6324.19865145228</v>
      </c>
      <c r="H25" s="3">
        <v>5954.7099209202015</v>
      </c>
      <c r="I25" s="18"/>
      <c r="J25" s="8"/>
      <c r="K25" s="18"/>
      <c r="L25" s="18"/>
    </row>
    <row r="26" spans="1:12" s="2" customFormat="1" ht="12.75" customHeight="1">
      <c r="A26" s="2" t="s">
        <v>39</v>
      </c>
      <c r="B26" s="3">
        <v>283800.261472433</v>
      </c>
      <c r="C26" s="3">
        <v>363963.734020619</v>
      </c>
      <c r="D26" s="3">
        <v>309812.27140945586</v>
      </c>
      <c r="F26" s="3">
        <v>5530.71079564213</v>
      </c>
      <c r="G26" s="3">
        <v>6136.47697594502</v>
      </c>
      <c r="H26" s="3">
        <v>5727.274085637823</v>
      </c>
      <c r="I26" s="18"/>
      <c r="J26" s="8"/>
      <c r="K26" s="18"/>
      <c r="L26" s="18"/>
    </row>
    <row r="27" spans="1:12" s="2" customFormat="1" ht="15.75" customHeight="1">
      <c r="A27" s="32" t="s">
        <v>40</v>
      </c>
      <c r="B27" s="30">
        <v>307130.077827046</v>
      </c>
      <c r="C27" s="30">
        <v>453994.97030934435</v>
      </c>
      <c r="D27" s="30">
        <v>362849.4942323056</v>
      </c>
      <c r="E27" s="32"/>
      <c r="F27" s="30">
        <v>5758.3737776004455</v>
      </c>
      <c r="G27" s="30">
        <v>6271.285934190434</v>
      </c>
      <c r="H27" s="30">
        <v>5952.968725033522</v>
      </c>
      <c r="I27" s="18"/>
      <c r="J27" s="8"/>
      <c r="K27" s="18"/>
      <c r="L27" s="18"/>
    </row>
    <row r="28" spans="2:7" ht="24" customHeight="1">
      <c r="B28" s="6"/>
      <c r="C28" s="6"/>
      <c r="F28" s="6"/>
      <c r="G28" s="6"/>
    </row>
    <row r="36" ht="15" customHeight="1"/>
  </sheetData>
  <mergeCells count="6">
    <mergeCell ref="B4:D4"/>
    <mergeCell ref="F4:H4"/>
    <mergeCell ref="A4:A5"/>
    <mergeCell ref="A1:H1"/>
    <mergeCell ref="A3:H3"/>
    <mergeCell ref="A2:H2"/>
  </mergeCells>
  <printOptions/>
  <pageMargins left="0.7874015748031497" right="0.5905511811023623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L2" sqref="L2"/>
    </sheetView>
  </sheetViews>
  <sheetFormatPr defaultColWidth="9.140625" defaultRowHeight="12.75"/>
  <cols>
    <col min="1" max="1" width="21.421875" style="0" customWidth="1"/>
    <col min="2" max="2" width="7.28125" style="0" customWidth="1"/>
    <col min="3" max="3" width="3.7109375" style="9" customWidth="1"/>
    <col min="4" max="4" width="3.7109375" style="0" customWidth="1"/>
    <col min="5" max="5" width="7.28125" style="0" customWidth="1"/>
    <col min="6" max="6" width="3.57421875" style="9" customWidth="1"/>
    <col min="7" max="7" width="3.7109375" style="0" customWidth="1"/>
    <col min="8" max="8" width="7.28125" style="0" customWidth="1"/>
    <col min="9" max="9" width="3.7109375" style="0" customWidth="1"/>
    <col min="10" max="10" width="1.7109375" style="0" customWidth="1"/>
    <col min="11" max="12" width="7.28125" style="0" customWidth="1"/>
    <col min="13" max="13" width="1.7109375" style="0" customWidth="1"/>
    <col min="14" max="14" width="5.7109375" style="0" customWidth="1"/>
    <col min="15" max="15" width="4.57421875" style="0" customWidth="1"/>
    <col min="16" max="16" width="5.7109375" style="0" customWidth="1"/>
    <col min="17" max="17" width="4.57421875" style="0" customWidth="1"/>
    <col min="18" max="18" width="5.7109375" style="0" customWidth="1"/>
    <col min="19" max="19" width="4.57421875" style="0" customWidth="1"/>
    <col min="20" max="20" width="5.7109375" style="0" customWidth="1"/>
    <col min="21" max="21" width="3.7109375" style="0" customWidth="1"/>
    <col min="22" max="22" width="5.7109375" style="80" customWidth="1"/>
    <col min="23" max="23" width="3.7109375" style="0" customWidth="1"/>
    <col min="24" max="24" width="5.7109375" style="80" customWidth="1"/>
  </cols>
  <sheetData>
    <row r="1" spans="1:11" ht="27" customHeight="1">
      <c r="A1" s="115" t="s">
        <v>142</v>
      </c>
      <c r="B1" s="114"/>
      <c r="C1" s="114"/>
      <c r="D1" s="114"/>
      <c r="E1" s="114"/>
      <c r="F1" s="114"/>
      <c r="G1" s="114"/>
      <c r="H1" s="114"/>
      <c r="I1" s="114"/>
      <c r="J1" s="112"/>
      <c r="K1" s="112"/>
    </row>
    <row r="2" spans="1:11" ht="12.75" customHeight="1">
      <c r="A2" s="115"/>
      <c r="B2" s="114"/>
      <c r="C2" s="114"/>
      <c r="D2" s="114"/>
      <c r="E2" s="114"/>
      <c r="F2" s="114"/>
      <c r="G2" s="114"/>
      <c r="H2" s="114"/>
      <c r="I2" s="114"/>
      <c r="J2" s="112"/>
      <c r="K2" s="112"/>
    </row>
    <row r="3" spans="1:11" ht="27" customHeight="1">
      <c r="A3" s="113" t="s">
        <v>55</v>
      </c>
      <c r="B3" s="114"/>
      <c r="C3" s="114"/>
      <c r="D3" s="114"/>
      <c r="E3" s="114"/>
      <c r="F3" s="114"/>
      <c r="G3" s="114"/>
      <c r="H3" s="114"/>
      <c r="I3" s="114"/>
      <c r="J3" s="112"/>
      <c r="K3" s="112"/>
    </row>
    <row r="4" spans="1:11" ht="15.75" customHeight="1">
      <c r="A4" s="33" t="s">
        <v>6</v>
      </c>
      <c r="B4" s="106" t="s">
        <v>5</v>
      </c>
      <c r="C4" s="106"/>
      <c r="D4" s="33"/>
      <c r="E4" s="106" t="s">
        <v>4</v>
      </c>
      <c r="F4" s="106"/>
      <c r="G4" s="33"/>
      <c r="H4" s="106" t="s">
        <v>15</v>
      </c>
      <c r="I4" s="106"/>
      <c r="J4" s="21"/>
      <c r="K4" s="21"/>
    </row>
    <row r="5" spans="1:11" ht="15.75" customHeight="1">
      <c r="A5" s="32"/>
      <c r="B5" s="28" t="s">
        <v>7</v>
      </c>
      <c r="C5" s="42" t="s">
        <v>8</v>
      </c>
      <c r="D5" s="28"/>
      <c r="E5" s="28" t="s">
        <v>7</v>
      </c>
      <c r="F5" s="42" t="s">
        <v>8</v>
      </c>
      <c r="G5" s="28"/>
      <c r="H5" s="28" t="s">
        <v>9</v>
      </c>
      <c r="I5" s="28" t="s">
        <v>8</v>
      </c>
      <c r="J5" s="21"/>
      <c r="K5" s="21"/>
    </row>
    <row r="6" spans="1:11" ht="18" customHeight="1">
      <c r="A6" s="34" t="s">
        <v>47</v>
      </c>
      <c r="B6" s="3"/>
      <c r="C6" s="70"/>
      <c r="D6" s="3"/>
      <c r="E6" s="3"/>
      <c r="F6" s="70"/>
      <c r="G6" s="3"/>
      <c r="H6" s="3"/>
      <c r="I6" s="3"/>
      <c r="J6" s="21"/>
      <c r="K6" s="21"/>
    </row>
    <row r="7" spans="1:11" ht="15.75" customHeight="1">
      <c r="A7" s="35" t="s">
        <v>77</v>
      </c>
      <c r="B7" s="3">
        <v>103665</v>
      </c>
      <c r="C7" s="3">
        <v>73</v>
      </c>
      <c r="D7" s="3"/>
      <c r="E7" s="3">
        <v>74080</v>
      </c>
      <c r="F7" s="3">
        <v>81</v>
      </c>
      <c r="G7" s="3"/>
      <c r="H7" s="3">
        <v>177745</v>
      </c>
      <c r="I7" s="3">
        <v>76</v>
      </c>
      <c r="J7" s="21"/>
      <c r="K7" s="21"/>
    </row>
    <row r="8" spans="1:11" ht="12.75">
      <c r="A8" s="35" t="s">
        <v>78</v>
      </c>
      <c r="B8" s="3">
        <v>29959</v>
      </c>
      <c r="C8" s="3">
        <v>21</v>
      </c>
      <c r="D8" s="3"/>
      <c r="E8" s="3">
        <v>13037</v>
      </c>
      <c r="F8" s="3">
        <v>14</v>
      </c>
      <c r="G8" s="3"/>
      <c r="H8" s="3">
        <v>42996</v>
      </c>
      <c r="I8" s="3">
        <v>18</v>
      </c>
      <c r="J8" s="21"/>
      <c r="K8" s="21"/>
    </row>
    <row r="9" spans="1:11" ht="12.75">
      <c r="A9" s="35" t="s">
        <v>79</v>
      </c>
      <c r="B9" s="3">
        <v>6432</v>
      </c>
      <c r="C9" s="3">
        <v>5</v>
      </c>
      <c r="D9" s="3"/>
      <c r="E9" s="3">
        <v>3221</v>
      </c>
      <c r="F9" s="3">
        <v>4</v>
      </c>
      <c r="G9" s="3"/>
      <c r="H9" s="3">
        <v>9653</v>
      </c>
      <c r="I9" s="3">
        <v>4</v>
      </c>
      <c r="J9" s="21"/>
      <c r="K9" s="21"/>
    </row>
    <row r="10" spans="1:11" ht="12.75">
      <c r="A10" s="35" t="s">
        <v>80</v>
      </c>
      <c r="B10" s="3">
        <v>1660</v>
      </c>
      <c r="C10" s="3">
        <v>1</v>
      </c>
      <c r="D10" s="3"/>
      <c r="E10" s="3">
        <v>1113</v>
      </c>
      <c r="F10" s="3">
        <v>1</v>
      </c>
      <c r="G10" s="3"/>
      <c r="H10" s="3">
        <v>2773</v>
      </c>
      <c r="I10" s="3">
        <v>1</v>
      </c>
      <c r="J10" s="21"/>
      <c r="K10" s="21"/>
    </row>
    <row r="11" spans="1:11" ht="12.75">
      <c r="A11" s="35" t="s">
        <v>81</v>
      </c>
      <c r="B11" s="3">
        <v>507</v>
      </c>
      <c r="C11" s="3">
        <v>0</v>
      </c>
      <c r="D11" s="3"/>
      <c r="E11" s="3">
        <v>358</v>
      </c>
      <c r="F11" s="3">
        <v>0</v>
      </c>
      <c r="G11" s="3"/>
      <c r="H11" s="3">
        <v>865</v>
      </c>
      <c r="I11" s="72">
        <v>1</v>
      </c>
      <c r="J11" s="21"/>
      <c r="K11" s="21"/>
    </row>
    <row r="12" spans="1:11" ht="12.75">
      <c r="A12" s="35" t="s">
        <v>82</v>
      </c>
      <c r="B12" s="3">
        <v>147</v>
      </c>
      <c r="C12" s="3">
        <v>0</v>
      </c>
      <c r="D12" s="3"/>
      <c r="E12" s="3">
        <v>109</v>
      </c>
      <c r="F12" s="3">
        <v>0</v>
      </c>
      <c r="G12" s="3"/>
      <c r="H12" s="3">
        <v>256</v>
      </c>
      <c r="I12" s="3">
        <v>0</v>
      </c>
      <c r="J12" s="21"/>
      <c r="K12" s="21"/>
    </row>
    <row r="13" spans="1:11" ht="12.75">
      <c r="A13" s="35" t="s">
        <v>83</v>
      </c>
      <c r="B13" s="3">
        <v>55</v>
      </c>
      <c r="C13" s="3">
        <v>0</v>
      </c>
      <c r="D13" s="3"/>
      <c r="E13" s="3">
        <v>43</v>
      </c>
      <c r="F13" s="3">
        <v>0</v>
      </c>
      <c r="G13" s="3"/>
      <c r="H13" s="3">
        <v>98</v>
      </c>
      <c r="I13" s="3">
        <v>0</v>
      </c>
      <c r="J13" s="21"/>
      <c r="K13" s="21"/>
    </row>
    <row r="14" spans="1:11" ht="12.75">
      <c r="A14" s="35" t="s">
        <v>84</v>
      </c>
      <c r="B14" s="3">
        <v>11</v>
      </c>
      <c r="C14" s="3">
        <v>0</v>
      </c>
      <c r="D14" s="3"/>
      <c r="E14" s="3">
        <v>17</v>
      </c>
      <c r="F14" s="3">
        <v>0</v>
      </c>
      <c r="G14" s="3"/>
      <c r="H14" s="3">
        <v>28</v>
      </c>
      <c r="I14" s="3">
        <v>0</v>
      </c>
      <c r="J14" s="21"/>
      <c r="K14" s="21"/>
    </row>
    <row r="15" spans="1:11" ht="12.75">
      <c r="A15" s="35" t="s">
        <v>130</v>
      </c>
      <c r="B15" s="3">
        <v>5</v>
      </c>
      <c r="C15" s="3">
        <v>0</v>
      </c>
      <c r="D15" s="3"/>
      <c r="E15" s="3">
        <v>5</v>
      </c>
      <c r="F15" s="3">
        <v>0</v>
      </c>
      <c r="G15" s="3"/>
      <c r="H15" s="3">
        <v>10</v>
      </c>
      <c r="I15" s="3">
        <v>0</v>
      </c>
      <c r="J15" s="21"/>
      <c r="K15" s="21"/>
    </row>
    <row r="16" spans="1:11" ht="12.75">
      <c r="A16" s="35" t="s">
        <v>87</v>
      </c>
      <c r="B16" s="3">
        <v>0</v>
      </c>
      <c r="C16" s="3">
        <v>0</v>
      </c>
      <c r="D16" s="3"/>
      <c r="E16" s="3">
        <v>0</v>
      </c>
      <c r="F16" s="3">
        <v>0</v>
      </c>
      <c r="G16" s="3"/>
      <c r="H16" s="3">
        <v>0</v>
      </c>
      <c r="I16" s="3">
        <v>0</v>
      </c>
      <c r="J16" s="21"/>
      <c r="K16" s="21"/>
    </row>
    <row r="17" spans="1:11" ht="15.75" customHeight="1">
      <c r="A17" s="36" t="s">
        <v>15</v>
      </c>
      <c r="B17" s="30">
        <f>SUM(B7:B16)</f>
        <v>142441</v>
      </c>
      <c r="C17" s="71">
        <f>SUM(C7:C16)</f>
        <v>100</v>
      </c>
      <c r="D17" s="30"/>
      <c r="E17" s="30">
        <f>SUM(E7:E16)</f>
        <v>91983</v>
      </c>
      <c r="F17" s="71">
        <f>SUM(F7:F16)</f>
        <v>100</v>
      </c>
      <c r="G17" s="30"/>
      <c r="H17" s="30">
        <f>SUM(H7:H16)</f>
        <v>234424</v>
      </c>
      <c r="I17" s="71">
        <f>SUM(I7:I16)</f>
        <v>100</v>
      </c>
      <c r="J17" s="21"/>
      <c r="K17" s="21"/>
    </row>
    <row r="18" spans="1:6" ht="24" customHeight="1">
      <c r="A18" s="65"/>
      <c r="C18" s="75"/>
      <c r="F18" s="75"/>
    </row>
    <row r="19" spans="1:9" ht="14.25" customHeight="1">
      <c r="A19" s="121" t="s">
        <v>148</v>
      </c>
      <c r="B19" s="122"/>
      <c r="C19" s="122"/>
      <c r="D19" s="122"/>
      <c r="E19" s="122"/>
      <c r="F19" s="122"/>
      <c r="G19" s="122"/>
      <c r="H19" s="122"/>
      <c r="I19" s="122"/>
    </row>
    <row r="21" spans="1:9" ht="12.75">
      <c r="A21" s="45"/>
      <c r="B21" s="3"/>
      <c r="C21" s="70"/>
      <c r="D21" s="3"/>
      <c r="E21" s="3"/>
      <c r="F21" s="70"/>
      <c r="G21" s="3"/>
      <c r="H21" s="3"/>
      <c r="I21" s="3"/>
    </row>
    <row r="22" spans="1:24" s="1" customFormat="1" ht="12.75">
      <c r="A22" s="35"/>
      <c r="B22" s="3"/>
      <c r="C22" s="70"/>
      <c r="D22" s="3"/>
      <c r="E22" s="3"/>
      <c r="F22" s="70"/>
      <c r="G22" s="3"/>
      <c r="H22" s="3"/>
      <c r="I22" s="3"/>
      <c r="N22"/>
      <c r="O22"/>
      <c r="P22"/>
      <c r="Q22"/>
      <c r="R22"/>
      <c r="S22"/>
      <c r="T22"/>
      <c r="V22" s="81"/>
      <c r="X22" s="81"/>
    </row>
    <row r="23" spans="1:9" ht="12.75">
      <c r="A23" s="35"/>
      <c r="B23" s="3"/>
      <c r="C23" s="70"/>
      <c r="D23" s="3"/>
      <c r="E23" s="3"/>
      <c r="F23" s="70"/>
      <c r="G23" s="3"/>
      <c r="H23" s="3"/>
      <c r="I23" s="3"/>
    </row>
    <row r="24" spans="1:9" ht="12.75">
      <c r="A24" s="35"/>
      <c r="B24" s="3"/>
      <c r="C24" s="70"/>
      <c r="D24" s="3"/>
      <c r="E24" s="3"/>
      <c r="F24" s="70"/>
      <c r="G24" s="3"/>
      <c r="H24" s="3"/>
      <c r="I24" s="3"/>
    </row>
    <row r="25" spans="1:9" ht="12.75">
      <c r="A25" s="35"/>
      <c r="B25" s="3"/>
      <c r="C25" s="70"/>
      <c r="D25" s="3"/>
      <c r="E25" s="3"/>
      <c r="F25" s="70"/>
      <c r="G25" s="3"/>
      <c r="H25" s="3"/>
      <c r="I25" s="3"/>
    </row>
    <row r="26" spans="1:9" ht="12.75">
      <c r="A26" s="35"/>
      <c r="B26" s="3"/>
      <c r="C26" s="70"/>
      <c r="D26" s="3"/>
      <c r="E26" s="3"/>
      <c r="F26" s="70"/>
      <c r="G26" s="3"/>
      <c r="H26" s="3"/>
      <c r="I26" s="3"/>
    </row>
    <row r="27" spans="1:9" ht="12.75">
      <c r="A27" s="35"/>
      <c r="B27" s="3"/>
      <c r="C27" s="70"/>
      <c r="D27" s="3"/>
      <c r="E27" s="3"/>
      <c r="F27" s="70"/>
      <c r="G27" s="3"/>
      <c r="H27" s="3"/>
      <c r="I27" s="3"/>
    </row>
    <row r="28" spans="1:9" ht="12.75">
      <c r="A28" s="35"/>
      <c r="B28" s="3"/>
      <c r="C28" s="70"/>
      <c r="D28" s="3"/>
      <c r="E28" s="3"/>
      <c r="F28" s="70"/>
      <c r="G28" s="3"/>
      <c r="H28" s="3"/>
      <c r="I28" s="3"/>
    </row>
    <row r="29" spans="1:9" ht="12.75">
      <c r="A29" s="35"/>
      <c r="B29" s="3"/>
      <c r="C29" s="70"/>
      <c r="D29" s="3"/>
      <c r="E29" s="3"/>
      <c r="F29" s="70"/>
      <c r="G29" s="3"/>
      <c r="H29" s="3"/>
      <c r="I29" s="3"/>
    </row>
    <row r="30" spans="1:9" ht="12.75">
      <c r="A30" s="35"/>
      <c r="B30" s="3"/>
      <c r="C30" s="70"/>
      <c r="D30" s="3"/>
      <c r="E30" s="3"/>
      <c r="F30" s="70"/>
      <c r="G30" s="3"/>
      <c r="H30" s="3"/>
      <c r="I30" s="3"/>
    </row>
    <row r="31" spans="1:9" ht="12.75">
      <c r="A31" s="35"/>
      <c r="B31" s="3"/>
      <c r="C31" s="70"/>
      <c r="D31" s="3"/>
      <c r="E31" s="3"/>
      <c r="F31" s="70"/>
      <c r="G31" s="3"/>
      <c r="H31" s="3"/>
      <c r="I31" s="3"/>
    </row>
    <row r="32" spans="1:9" ht="12.75">
      <c r="A32" s="35"/>
      <c r="B32" s="3"/>
      <c r="C32" s="70"/>
      <c r="D32" s="3"/>
      <c r="E32" s="3"/>
      <c r="F32" s="70"/>
      <c r="G32" s="3"/>
      <c r="H32" s="3"/>
      <c r="I32" s="3"/>
    </row>
    <row r="33" spans="1:9" ht="12.75">
      <c r="A33" s="35"/>
      <c r="B33" s="3"/>
      <c r="C33" s="70"/>
      <c r="D33" s="3"/>
      <c r="E33" s="3"/>
      <c r="F33" s="70"/>
      <c r="G33" s="3"/>
      <c r="H33" s="3"/>
      <c r="I33" s="3"/>
    </row>
    <row r="34" spans="1:9" ht="12.75">
      <c r="A34" s="45"/>
      <c r="B34" s="3"/>
      <c r="C34" s="70"/>
      <c r="D34" s="3"/>
      <c r="E34" s="3"/>
      <c r="F34" s="70"/>
      <c r="G34" s="3"/>
      <c r="H34" s="3"/>
      <c r="I34" s="3"/>
    </row>
    <row r="35" spans="1:9" ht="12.75">
      <c r="A35" s="35"/>
      <c r="B35" s="3"/>
      <c r="C35" s="70"/>
      <c r="D35" s="3"/>
      <c r="E35" s="3"/>
      <c r="F35" s="70"/>
      <c r="G35" s="3"/>
      <c r="H35" s="3"/>
      <c r="I35" s="3"/>
    </row>
    <row r="36" spans="1:9" ht="12.75">
      <c r="A36" s="35"/>
      <c r="B36" s="3"/>
      <c r="C36" s="70"/>
      <c r="D36" s="3"/>
      <c r="E36" s="3"/>
      <c r="F36" s="70"/>
      <c r="G36" s="3"/>
      <c r="H36" s="3"/>
      <c r="I36" s="3"/>
    </row>
    <row r="37" spans="1:9" ht="12.75">
      <c r="A37" s="35"/>
      <c r="B37" s="3"/>
      <c r="C37" s="70"/>
      <c r="D37" s="3"/>
      <c r="E37" s="3"/>
      <c r="F37" s="70"/>
      <c r="G37" s="3"/>
      <c r="H37" s="3"/>
      <c r="I37" s="3"/>
    </row>
    <row r="38" spans="1:9" ht="12.75">
      <c r="A38" s="35"/>
      <c r="B38" s="3"/>
      <c r="C38" s="70"/>
      <c r="D38" s="3"/>
      <c r="E38" s="3"/>
      <c r="F38" s="70"/>
      <c r="G38" s="3"/>
      <c r="H38" s="3"/>
      <c r="I38" s="3"/>
    </row>
    <row r="39" spans="1:9" ht="12.75">
      <c r="A39" s="35"/>
      <c r="B39" s="3"/>
      <c r="C39" s="70"/>
      <c r="D39" s="3"/>
      <c r="E39" s="3"/>
      <c r="F39" s="70"/>
      <c r="G39" s="3"/>
      <c r="H39" s="3"/>
      <c r="I39" s="3"/>
    </row>
    <row r="40" spans="1:9" ht="12.75">
      <c r="A40" s="35"/>
      <c r="B40" s="3"/>
      <c r="C40" s="70"/>
      <c r="D40" s="3"/>
      <c r="E40" s="3"/>
      <c r="F40" s="70"/>
      <c r="G40" s="3"/>
      <c r="H40" s="3"/>
      <c r="I40" s="3"/>
    </row>
    <row r="41" spans="1:9" ht="12.75">
      <c r="A41" s="35"/>
      <c r="B41" s="3"/>
      <c r="C41" s="70"/>
      <c r="D41" s="3"/>
      <c r="E41" s="3"/>
      <c r="F41" s="70"/>
      <c r="G41" s="3"/>
      <c r="H41" s="3"/>
      <c r="I41" s="3"/>
    </row>
    <row r="42" spans="1:9" ht="12.75">
      <c r="A42" s="35"/>
      <c r="B42" s="3"/>
      <c r="C42" s="70"/>
      <c r="D42" s="3"/>
      <c r="E42" s="3"/>
      <c r="F42" s="70"/>
      <c r="G42" s="3"/>
      <c r="H42" s="3"/>
      <c r="I42" s="3"/>
    </row>
    <row r="43" spans="1:9" ht="12.75">
      <c r="A43" s="35"/>
      <c r="B43" s="3"/>
      <c r="C43" s="70"/>
      <c r="D43" s="3"/>
      <c r="E43" s="3"/>
      <c r="F43" s="70"/>
      <c r="G43" s="3"/>
      <c r="H43" s="3"/>
      <c r="I43" s="3"/>
    </row>
    <row r="44" spans="1:9" ht="12.75">
      <c r="A44" s="35"/>
      <c r="B44" s="3"/>
      <c r="C44" s="70"/>
      <c r="D44" s="3"/>
      <c r="E44" s="3"/>
      <c r="F44" s="70"/>
      <c r="G44" s="3"/>
      <c r="H44" s="3"/>
      <c r="I44" s="3"/>
    </row>
    <row r="45" spans="1:9" ht="12.75">
      <c r="A45" s="35"/>
      <c r="B45" s="3"/>
      <c r="C45" s="70"/>
      <c r="D45" s="3"/>
      <c r="E45" s="3"/>
      <c r="F45" s="70"/>
      <c r="G45" s="3"/>
      <c r="H45" s="3"/>
      <c r="I45" s="3"/>
    </row>
    <row r="46" spans="1:9" ht="12.75">
      <c r="A46" s="35"/>
      <c r="B46" s="3"/>
      <c r="C46" s="70"/>
      <c r="D46" s="3"/>
      <c r="E46" s="3"/>
      <c r="F46" s="70"/>
      <c r="G46" s="3"/>
      <c r="H46" s="3"/>
      <c r="I46" s="3"/>
    </row>
  </sheetData>
  <mergeCells count="7">
    <mergeCell ref="A1:K1"/>
    <mergeCell ref="A3:K3"/>
    <mergeCell ref="A2:K2"/>
    <mergeCell ref="A19:I19"/>
    <mergeCell ref="B4:C4"/>
    <mergeCell ref="E4:F4"/>
    <mergeCell ref="H4:I4"/>
  </mergeCells>
  <printOptions/>
  <pageMargins left="0.7874015748031497" right="0.5905511811023623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M2" sqref="M2"/>
    </sheetView>
  </sheetViews>
  <sheetFormatPr defaultColWidth="9.140625" defaultRowHeight="12.75"/>
  <cols>
    <col min="1" max="1" width="21.57421875" style="0" customWidth="1"/>
    <col min="2" max="2" width="5.421875" style="0" customWidth="1"/>
    <col min="3" max="5" width="6.7109375" style="0" customWidth="1"/>
    <col min="6" max="6" width="1.7109375" style="0" customWidth="1"/>
    <col min="7" max="9" width="6.7109375" style="0" customWidth="1"/>
    <col min="10" max="10" width="1.7109375" style="0" customWidth="1"/>
    <col min="11" max="13" width="6.7109375" style="0" customWidth="1"/>
    <col min="14" max="14" width="1.57421875" style="0" customWidth="1"/>
  </cols>
  <sheetData>
    <row r="1" spans="1:13" ht="27" customHeight="1">
      <c r="A1" s="115" t="s">
        <v>143</v>
      </c>
      <c r="B1" s="115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1" customFormat="1" ht="12.75" customHeight="1">
      <c r="A2" s="56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7" customHeight="1">
      <c r="A3" s="108" t="s">
        <v>50</v>
      </c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5.75" customHeight="1">
      <c r="A4" s="33" t="s">
        <v>6</v>
      </c>
      <c r="B4" s="33"/>
      <c r="C4" s="116">
        <v>39448</v>
      </c>
      <c r="D4" s="116"/>
      <c r="E4" s="116"/>
      <c r="F4" s="26"/>
      <c r="G4" s="116">
        <v>39814</v>
      </c>
      <c r="H4" s="117"/>
      <c r="I4" s="117"/>
      <c r="J4" s="26"/>
      <c r="K4" s="116">
        <v>40179</v>
      </c>
      <c r="L4" s="117"/>
      <c r="M4" s="117"/>
    </row>
    <row r="5" spans="1:13" ht="12.75">
      <c r="A5" s="32"/>
      <c r="B5" s="32"/>
      <c r="C5" s="28" t="s">
        <v>5</v>
      </c>
      <c r="D5" s="28" t="s">
        <v>4</v>
      </c>
      <c r="E5" s="28" t="s">
        <v>15</v>
      </c>
      <c r="F5" s="28"/>
      <c r="G5" s="28" t="s">
        <v>5</v>
      </c>
      <c r="H5" s="28" t="s">
        <v>4</v>
      </c>
      <c r="I5" s="28" t="s">
        <v>15</v>
      </c>
      <c r="J5" s="28"/>
      <c r="K5" s="28" t="s">
        <v>5</v>
      </c>
      <c r="L5" s="28" t="s">
        <v>4</v>
      </c>
      <c r="M5" s="28" t="s">
        <v>15</v>
      </c>
    </row>
    <row r="6" spans="1:13" ht="20.25" customHeight="1">
      <c r="A6" s="110" t="s">
        <v>61</v>
      </c>
      <c r="B6" s="110"/>
      <c r="C6" s="16"/>
      <c r="D6" s="3"/>
      <c r="E6" s="3"/>
      <c r="F6" s="3"/>
      <c r="G6" s="3"/>
      <c r="H6" s="3"/>
      <c r="I6" s="3"/>
      <c r="J6" s="8"/>
      <c r="K6" s="3"/>
      <c r="L6" s="3"/>
      <c r="M6" s="3"/>
    </row>
    <row r="7" spans="1:13" ht="15.75" customHeight="1">
      <c r="A7" s="35" t="s">
        <v>77</v>
      </c>
      <c r="B7" s="35"/>
      <c r="C7" s="3">
        <f>2+120497</f>
        <v>120499</v>
      </c>
      <c r="D7" s="3">
        <f>2+88832</f>
        <v>88834</v>
      </c>
      <c r="E7" s="3">
        <f>C7+D7</f>
        <v>209333</v>
      </c>
      <c r="F7" s="3"/>
      <c r="G7" s="3">
        <v>112153</v>
      </c>
      <c r="H7" s="3">
        <v>81888</v>
      </c>
      <c r="I7" s="3">
        <f>G7+H7</f>
        <v>194041</v>
      </c>
      <c r="J7" s="8"/>
      <c r="K7" s="3">
        <v>103665</v>
      </c>
      <c r="L7" s="3">
        <v>74080</v>
      </c>
      <c r="M7" s="3">
        <f aca="true" t="shared" si="0" ref="M7:M16">K7+L7</f>
        <v>177745</v>
      </c>
    </row>
    <row r="8" spans="1:13" ht="12.75" customHeight="1">
      <c r="A8" s="35" t="s">
        <v>78</v>
      </c>
      <c r="B8" s="35"/>
      <c r="C8" s="3">
        <f>1+43013</f>
        <v>43014</v>
      </c>
      <c r="D8" s="3">
        <v>23073</v>
      </c>
      <c r="E8" s="3">
        <f aca="true" t="shared" si="1" ref="E8:E16">C8+D8</f>
        <v>66087</v>
      </c>
      <c r="F8" s="3"/>
      <c r="G8" s="3">
        <v>36905</v>
      </c>
      <c r="H8" s="3">
        <v>17810</v>
      </c>
      <c r="I8" s="3">
        <f aca="true" t="shared" si="2" ref="I8:I15">G8+H8</f>
        <v>54715</v>
      </c>
      <c r="J8" s="8"/>
      <c r="K8" s="3">
        <v>29958</v>
      </c>
      <c r="L8" s="3">
        <v>13037</v>
      </c>
      <c r="M8" s="3">
        <f t="shared" si="0"/>
        <v>42995</v>
      </c>
    </row>
    <row r="9" spans="1:13" ht="12.75" customHeight="1">
      <c r="A9" s="35" t="s">
        <v>79</v>
      </c>
      <c r="B9" s="35"/>
      <c r="C9" s="3">
        <v>9525</v>
      </c>
      <c r="D9" s="3">
        <v>4525</v>
      </c>
      <c r="E9" s="3">
        <f t="shared" si="1"/>
        <v>14050</v>
      </c>
      <c r="F9" s="3"/>
      <c r="G9" s="3">
        <v>8221</v>
      </c>
      <c r="H9" s="3">
        <v>3931</v>
      </c>
      <c r="I9" s="3">
        <f t="shared" si="2"/>
        <v>12152</v>
      </c>
      <c r="J9" s="8"/>
      <c r="K9" s="3">
        <v>6432</v>
      </c>
      <c r="L9" s="3">
        <v>3221</v>
      </c>
      <c r="M9" s="3">
        <f t="shared" si="0"/>
        <v>9653</v>
      </c>
    </row>
    <row r="10" spans="1:13" ht="12.75" customHeight="1">
      <c r="A10" s="35" t="s">
        <v>80</v>
      </c>
      <c r="B10" s="35"/>
      <c r="C10" s="3">
        <v>2631</v>
      </c>
      <c r="D10" s="3">
        <v>1615</v>
      </c>
      <c r="E10" s="3">
        <f t="shared" si="1"/>
        <v>4246</v>
      </c>
      <c r="F10" s="3"/>
      <c r="G10" s="3">
        <v>2224</v>
      </c>
      <c r="H10" s="3">
        <v>1417</v>
      </c>
      <c r="I10" s="3">
        <f t="shared" si="2"/>
        <v>3641</v>
      </c>
      <c r="J10" s="8"/>
      <c r="K10" s="3">
        <v>1660</v>
      </c>
      <c r="L10" s="3">
        <v>1113</v>
      </c>
      <c r="M10" s="3">
        <f t="shared" si="0"/>
        <v>2773</v>
      </c>
    </row>
    <row r="11" spans="1:13" ht="12.75" customHeight="1">
      <c r="A11" s="35" t="s">
        <v>81</v>
      </c>
      <c r="B11" s="35"/>
      <c r="C11" s="3">
        <v>835</v>
      </c>
      <c r="D11" s="3">
        <v>561</v>
      </c>
      <c r="E11" s="3">
        <f t="shared" si="1"/>
        <v>1396</v>
      </c>
      <c r="F11" s="3"/>
      <c r="G11" s="3">
        <v>714</v>
      </c>
      <c r="H11" s="3">
        <v>480</v>
      </c>
      <c r="I11" s="3">
        <f t="shared" si="2"/>
        <v>1194</v>
      </c>
      <c r="J11" s="8"/>
      <c r="K11" s="3">
        <v>507</v>
      </c>
      <c r="L11" s="3">
        <v>358</v>
      </c>
      <c r="M11" s="3">
        <f t="shared" si="0"/>
        <v>865</v>
      </c>
    </row>
    <row r="12" spans="1:13" ht="12.75" customHeight="1">
      <c r="A12" s="35" t="s">
        <v>82</v>
      </c>
      <c r="B12" s="35"/>
      <c r="C12" s="3">
        <v>274</v>
      </c>
      <c r="D12" s="3">
        <v>188</v>
      </c>
      <c r="E12" s="3">
        <f t="shared" si="1"/>
        <v>462</v>
      </c>
      <c r="F12" s="3"/>
      <c r="G12" s="3">
        <v>232</v>
      </c>
      <c r="H12" s="3">
        <v>157</v>
      </c>
      <c r="I12" s="3">
        <f t="shared" si="2"/>
        <v>389</v>
      </c>
      <c r="J12" s="8"/>
      <c r="K12" s="3">
        <v>147</v>
      </c>
      <c r="L12" s="3">
        <v>109</v>
      </c>
      <c r="M12" s="3">
        <f t="shared" si="0"/>
        <v>256</v>
      </c>
    </row>
    <row r="13" spans="1:13" ht="12.75" customHeight="1">
      <c r="A13" s="35" t="s">
        <v>83</v>
      </c>
      <c r="B13" s="35"/>
      <c r="C13" s="3">
        <v>94</v>
      </c>
      <c r="D13" s="3">
        <v>65</v>
      </c>
      <c r="E13" s="3">
        <f t="shared" si="1"/>
        <v>159</v>
      </c>
      <c r="F13" s="3"/>
      <c r="G13" s="3">
        <v>82</v>
      </c>
      <c r="H13" s="3">
        <v>55</v>
      </c>
      <c r="I13" s="3">
        <f t="shared" si="2"/>
        <v>137</v>
      </c>
      <c r="J13" s="8"/>
      <c r="K13" s="3">
        <v>55</v>
      </c>
      <c r="L13" s="3">
        <v>43</v>
      </c>
      <c r="M13" s="3">
        <f t="shared" si="0"/>
        <v>98</v>
      </c>
    </row>
    <row r="14" spans="1:13" ht="12.75" customHeight="1">
      <c r="A14" s="35" t="s">
        <v>84</v>
      </c>
      <c r="B14" s="35"/>
      <c r="C14" s="3">
        <v>36</v>
      </c>
      <c r="D14" s="3">
        <v>26</v>
      </c>
      <c r="E14" s="3">
        <f t="shared" si="1"/>
        <v>62</v>
      </c>
      <c r="F14" s="3"/>
      <c r="G14" s="3">
        <v>24</v>
      </c>
      <c r="H14" s="3">
        <v>24</v>
      </c>
      <c r="I14" s="3">
        <f t="shared" si="2"/>
        <v>48</v>
      </c>
      <c r="J14" s="8"/>
      <c r="K14" s="3">
        <v>11</v>
      </c>
      <c r="L14" s="3">
        <v>17</v>
      </c>
      <c r="M14" s="3">
        <f t="shared" si="0"/>
        <v>28</v>
      </c>
    </row>
    <row r="15" spans="1:13" ht="12.75" customHeight="1">
      <c r="A15" s="35" t="s">
        <v>129</v>
      </c>
      <c r="B15" s="35"/>
      <c r="C15" s="72">
        <v>9</v>
      </c>
      <c r="D15" s="72">
        <v>15</v>
      </c>
      <c r="E15" s="3">
        <f t="shared" si="1"/>
        <v>24</v>
      </c>
      <c r="F15" s="3"/>
      <c r="G15" s="3">
        <v>10</v>
      </c>
      <c r="H15" s="3">
        <v>11</v>
      </c>
      <c r="I15" s="3">
        <f t="shared" si="2"/>
        <v>21</v>
      </c>
      <c r="J15" s="8"/>
      <c r="K15" s="3">
        <v>5</v>
      </c>
      <c r="L15" s="3">
        <v>5</v>
      </c>
      <c r="M15" s="3">
        <f t="shared" si="0"/>
        <v>10</v>
      </c>
    </row>
    <row r="16" spans="1:13" ht="12.75" customHeight="1">
      <c r="A16" s="35" t="s">
        <v>87</v>
      </c>
      <c r="B16" s="35"/>
      <c r="C16" s="2">
        <v>0</v>
      </c>
      <c r="D16" s="3">
        <v>0</v>
      </c>
      <c r="E16" s="3">
        <f t="shared" si="1"/>
        <v>0</v>
      </c>
      <c r="F16" s="3"/>
      <c r="G16" s="3">
        <v>0</v>
      </c>
      <c r="H16" s="2">
        <v>0</v>
      </c>
      <c r="I16" s="3">
        <v>0</v>
      </c>
      <c r="J16" s="8"/>
      <c r="K16" s="3">
        <v>0</v>
      </c>
      <c r="L16" s="2">
        <v>0</v>
      </c>
      <c r="M16" s="3">
        <f t="shared" si="0"/>
        <v>0</v>
      </c>
    </row>
    <row r="17" spans="1:13" ht="15.75" customHeight="1">
      <c r="A17" s="36" t="s">
        <v>15</v>
      </c>
      <c r="B17" s="36"/>
      <c r="C17" s="30">
        <f>SUM(C7:C16)</f>
        <v>176917</v>
      </c>
      <c r="D17" s="30">
        <f>SUM(D7:D16)</f>
        <v>118902</v>
      </c>
      <c r="E17" s="30">
        <f>SUM(E7:E16)</f>
        <v>295819</v>
      </c>
      <c r="F17" s="30"/>
      <c r="G17" s="30">
        <f>SUM(G7:G16)</f>
        <v>160565</v>
      </c>
      <c r="H17" s="30">
        <f>SUM(H7:H16)</f>
        <v>105773</v>
      </c>
      <c r="I17" s="30">
        <f>SUM(I7:I16)</f>
        <v>266338</v>
      </c>
      <c r="J17" s="10"/>
      <c r="K17" s="30">
        <f>SUM(K7:K16)</f>
        <v>142440</v>
      </c>
      <c r="L17" s="30">
        <f>SUM(L7:L16)</f>
        <v>91983</v>
      </c>
      <c r="M17" s="30">
        <f>SUM(M7:M16)</f>
        <v>234423</v>
      </c>
    </row>
    <row r="18" spans="1:2" ht="24" customHeight="1">
      <c r="A18" s="65"/>
      <c r="B18" s="1"/>
    </row>
    <row r="19" spans="1:13" ht="38.25" customHeight="1">
      <c r="A19" s="118" t="s">
        <v>145</v>
      </c>
      <c r="B19" s="118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</row>
    <row r="20" spans="1:13" ht="12.75">
      <c r="A20" s="119"/>
      <c r="B20" s="119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</row>
  </sheetData>
  <mergeCells count="8">
    <mergeCell ref="A20:M20"/>
    <mergeCell ref="K4:M4"/>
    <mergeCell ref="C4:E4"/>
    <mergeCell ref="A1:M1"/>
    <mergeCell ref="A3:M3"/>
    <mergeCell ref="G4:I4"/>
    <mergeCell ref="A19:M19"/>
    <mergeCell ref="A6:B6"/>
  </mergeCells>
  <printOptions/>
  <pageMargins left="0.7874015748031497" right="0.3937007874015748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S1" sqref="S1"/>
    </sheetView>
  </sheetViews>
  <sheetFormatPr defaultColWidth="9.140625" defaultRowHeight="12.75"/>
  <cols>
    <col min="1" max="1" width="21.421875" style="0" customWidth="1"/>
    <col min="2" max="2" width="5.28125" style="0" customWidth="1"/>
    <col min="3" max="3" width="6.7109375" style="0" customWidth="1"/>
    <col min="4" max="4" width="3.421875" style="0" customWidth="1"/>
    <col min="5" max="5" width="0.85546875" style="0" customWidth="1"/>
    <col min="6" max="6" width="6.7109375" style="0" customWidth="1"/>
    <col min="7" max="7" width="3.421875" style="0" customWidth="1"/>
    <col min="8" max="8" width="0.85546875" style="0" customWidth="1"/>
    <col min="9" max="9" width="6.7109375" style="0" customWidth="1"/>
    <col min="10" max="10" width="3.421875" style="0" customWidth="1"/>
    <col min="11" max="11" width="0.85546875" style="0" customWidth="1"/>
    <col min="12" max="12" width="6.7109375" style="0" customWidth="1"/>
    <col min="13" max="13" width="3.421875" style="0" customWidth="1"/>
    <col min="14" max="14" width="0.85546875" style="0" customWidth="1"/>
    <col min="15" max="15" width="6.7109375" style="0" customWidth="1"/>
    <col min="16" max="16" width="3.421875" style="0" customWidth="1"/>
    <col min="17" max="17" width="0.85546875" style="0" customWidth="1"/>
    <col min="18" max="18" width="6.7109375" style="0" customWidth="1"/>
    <col min="19" max="19" width="3.421875" style="0" customWidth="1"/>
  </cols>
  <sheetData>
    <row r="1" spans="1:16" ht="25.5" customHeight="1">
      <c r="A1" s="115" t="s">
        <v>107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2.75">
      <c r="A2" s="115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5.5" customHeight="1">
      <c r="A3" s="108" t="s">
        <v>108</v>
      </c>
      <c r="B3" s="109"/>
      <c r="C3" s="109"/>
      <c r="D3" s="109"/>
      <c r="E3" s="109"/>
      <c r="F3" s="109"/>
      <c r="G3" s="109"/>
      <c r="H3" s="109"/>
      <c r="I3" s="114"/>
      <c r="J3" s="114"/>
      <c r="K3" s="114"/>
      <c r="L3" s="114"/>
      <c r="M3" s="114"/>
      <c r="N3" s="114"/>
      <c r="O3" s="114"/>
      <c r="P3" s="114"/>
    </row>
    <row r="4" spans="1:19" ht="15.75" customHeight="1">
      <c r="A4" s="33" t="s">
        <v>6</v>
      </c>
      <c r="B4" s="33"/>
      <c r="C4" s="106" t="s">
        <v>109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94"/>
      <c r="R4" s="106"/>
      <c r="S4" s="106"/>
    </row>
    <row r="5" spans="1:19" ht="15.75" customHeight="1">
      <c r="A5" s="4"/>
      <c r="B5" s="4"/>
      <c r="C5" s="106" t="s">
        <v>10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33"/>
      <c r="R5" s="106" t="s">
        <v>15</v>
      </c>
      <c r="S5" s="106"/>
    </row>
    <row r="6" spans="1:19" ht="15.75" customHeight="1">
      <c r="A6" s="4"/>
      <c r="B6" s="4"/>
      <c r="C6" s="126" t="s">
        <v>72</v>
      </c>
      <c r="D6" s="126"/>
      <c r="E6" s="39"/>
      <c r="F6" s="123" t="s">
        <v>73</v>
      </c>
      <c r="G6" s="123"/>
      <c r="H6" s="39"/>
      <c r="I6" s="123" t="s">
        <v>74</v>
      </c>
      <c r="J6" s="123"/>
      <c r="K6" s="39"/>
      <c r="L6" s="123" t="s">
        <v>75</v>
      </c>
      <c r="M6" s="123"/>
      <c r="N6" s="39"/>
      <c r="O6" s="123" t="s">
        <v>76</v>
      </c>
      <c r="P6" s="124"/>
      <c r="Q6" s="4"/>
      <c r="R6" s="4"/>
      <c r="S6" s="4"/>
    </row>
    <row r="7" spans="1:19" ht="15.75" customHeight="1">
      <c r="A7" s="32"/>
      <c r="B7" s="32"/>
      <c r="C7" s="28" t="s">
        <v>7</v>
      </c>
      <c r="D7" s="28" t="s">
        <v>8</v>
      </c>
      <c r="E7" s="28"/>
      <c r="F7" s="28" t="s">
        <v>7</v>
      </c>
      <c r="G7" s="28" t="s">
        <v>8</v>
      </c>
      <c r="H7" s="28"/>
      <c r="I7" s="28" t="s">
        <v>7</v>
      </c>
      <c r="J7" s="28" t="s">
        <v>8</v>
      </c>
      <c r="K7" s="28"/>
      <c r="L7" s="28" t="s">
        <v>7</v>
      </c>
      <c r="M7" s="28" t="s">
        <v>8</v>
      </c>
      <c r="N7" s="28"/>
      <c r="O7" s="28" t="s">
        <v>7</v>
      </c>
      <c r="P7" s="28" t="s">
        <v>8</v>
      </c>
      <c r="Q7" s="28"/>
      <c r="R7" s="28" t="s">
        <v>7</v>
      </c>
      <c r="S7" s="28" t="s">
        <v>8</v>
      </c>
    </row>
    <row r="8" spans="1:19" ht="20.25" customHeight="1">
      <c r="A8" s="82" t="s">
        <v>5</v>
      </c>
      <c r="B8" s="8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2.75">
      <c r="A9" s="35" t="s">
        <v>77</v>
      </c>
      <c r="B9" s="35"/>
      <c r="C9" s="3">
        <v>0</v>
      </c>
      <c r="D9" s="3">
        <v>0</v>
      </c>
      <c r="E9" s="3"/>
      <c r="F9" s="3">
        <v>143</v>
      </c>
      <c r="G9" s="3">
        <f aca="true" t="shared" si="0" ref="G9:G17">ROUND(F9/$F$18*100,0)</f>
        <v>100</v>
      </c>
      <c r="H9" s="3"/>
      <c r="I9" s="3">
        <v>64024</v>
      </c>
      <c r="J9" s="3">
        <f aca="true" t="shared" si="1" ref="J9:J17">ROUND(I9/$I$18*100,0)</f>
        <v>73</v>
      </c>
      <c r="K9" s="3"/>
      <c r="L9" s="3">
        <v>31430</v>
      </c>
      <c r="M9" s="3">
        <f aca="true" t="shared" si="2" ref="M9:M17">ROUND(L9/$L$18*100,0)</f>
        <v>69</v>
      </c>
      <c r="N9" s="3"/>
      <c r="O9" s="3">
        <v>8068</v>
      </c>
      <c r="P9" s="3">
        <f aca="true" t="shared" si="3" ref="P9:P17">ROUND(O9/$O$18*100,0)</f>
        <v>91</v>
      </c>
      <c r="Q9" s="3"/>
      <c r="R9" s="3">
        <f aca="true" t="shared" si="4" ref="R9:R17">SUM(C9+F9+I9+L9+O9)</f>
        <v>103665</v>
      </c>
      <c r="S9" s="3">
        <f aca="true" t="shared" si="5" ref="S9:S17">ROUND(R9/$R$18*100,0)</f>
        <v>73</v>
      </c>
    </row>
    <row r="10" spans="1:19" ht="12.75">
      <c r="A10" s="35" t="s">
        <v>78</v>
      </c>
      <c r="B10" s="35"/>
      <c r="C10" s="3">
        <v>0</v>
      </c>
      <c r="D10" s="3">
        <v>0</v>
      </c>
      <c r="E10" s="3"/>
      <c r="F10" s="3">
        <v>0</v>
      </c>
      <c r="G10" s="3">
        <f t="shared" si="0"/>
        <v>0</v>
      </c>
      <c r="H10" s="3"/>
      <c r="I10" s="3">
        <v>19099</v>
      </c>
      <c r="J10" s="3">
        <f t="shared" si="1"/>
        <v>22</v>
      </c>
      <c r="K10" s="3"/>
      <c r="L10" s="3">
        <v>10159</v>
      </c>
      <c r="M10" s="3">
        <f t="shared" si="2"/>
        <v>22</v>
      </c>
      <c r="N10" s="3"/>
      <c r="O10" s="3">
        <v>700</v>
      </c>
      <c r="P10" s="3">
        <f t="shared" si="3"/>
        <v>8</v>
      </c>
      <c r="Q10" s="3"/>
      <c r="R10" s="3">
        <f>SUM(C10+F10+I10+L10+O10)</f>
        <v>29958</v>
      </c>
      <c r="S10" s="3">
        <f t="shared" si="5"/>
        <v>21</v>
      </c>
    </row>
    <row r="11" spans="1:19" ht="12.75">
      <c r="A11" s="35" t="s">
        <v>79</v>
      </c>
      <c r="B11" s="35"/>
      <c r="C11" s="3">
        <v>0</v>
      </c>
      <c r="D11" s="3">
        <v>0</v>
      </c>
      <c r="E11" s="3"/>
      <c r="F11" s="3">
        <v>0</v>
      </c>
      <c r="G11" s="3">
        <f t="shared" si="0"/>
        <v>0</v>
      </c>
      <c r="H11" s="3"/>
      <c r="I11" s="3">
        <v>3507</v>
      </c>
      <c r="J11" s="3">
        <f t="shared" si="1"/>
        <v>4</v>
      </c>
      <c r="K11" s="3"/>
      <c r="L11" s="3">
        <v>2812</v>
      </c>
      <c r="M11" s="3">
        <f t="shared" si="2"/>
        <v>6</v>
      </c>
      <c r="N11" s="3"/>
      <c r="O11" s="3">
        <v>113</v>
      </c>
      <c r="P11" s="3">
        <f t="shared" si="3"/>
        <v>1</v>
      </c>
      <c r="Q11" s="3"/>
      <c r="R11" s="3">
        <f t="shared" si="4"/>
        <v>6432</v>
      </c>
      <c r="S11" s="3">
        <f t="shared" si="5"/>
        <v>5</v>
      </c>
    </row>
    <row r="12" spans="1:19" ht="12.75">
      <c r="A12" s="35" t="s">
        <v>80</v>
      </c>
      <c r="B12" s="35"/>
      <c r="C12" s="3">
        <v>0</v>
      </c>
      <c r="D12" s="3">
        <v>0</v>
      </c>
      <c r="E12" s="3"/>
      <c r="F12" s="3">
        <v>0</v>
      </c>
      <c r="G12" s="3">
        <f t="shared" si="0"/>
        <v>0</v>
      </c>
      <c r="H12" s="3"/>
      <c r="I12" s="3">
        <v>839</v>
      </c>
      <c r="J12" s="3">
        <f t="shared" si="1"/>
        <v>1</v>
      </c>
      <c r="K12" s="3"/>
      <c r="L12" s="3">
        <v>807</v>
      </c>
      <c r="M12" s="3">
        <f t="shared" si="2"/>
        <v>2</v>
      </c>
      <c r="N12" s="3"/>
      <c r="O12" s="3">
        <v>14</v>
      </c>
      <c r="P12" s="3">
        <f t="shared" si="3"/>
        <v>0</v>
      </c>
      <c r="Q12" s="3"/>
      <c r="R12" s="3">
        <f t="shared" si="4"/>
        <v>1660</v>
      </c>
      <c r="S12" s="3">
        <f t="shared" si="5"/>
        <v>1</v>
      </c>
    </row>
    <row r="13" spans="1:19" ht="12.75">
      <c r="A13" s="35" t="s">
        <v>81</v>
      </c>
      <c r="B13" s="35"/>
      <c r="C13" s="3">
        <v>0</v>
      </c>
      <c r="D13" s="3">
        <v>0</v>
      </c>
      <c r="E13" s="3"/>
      <c r="F13" s="3">
        <v>0</v>
      </c>
      <c r="G13" s="3">
        <f t="shared" si="0"/>
        <v>0</v>
      </c>
      <c r="H13" s="3"/>
      <c r="I13" s="3">
        <v>217</v>
      </c>
      <c r="J13" s="3">
        <f t="shared" si="1"/>
        <v>0</v>
      </c>
      <c r="K13" s="3"/>
      <c r="L13" s="3">
        <v>290</v>
      </c>
      <c r="M13" s="3">
        <f t="shared" si="2"/>
        <v>1</v>
      </c>
      <c r="N13" s="3"/>
      <c r="O13" s="3">
        <v>0</v>
      </c>
      <c r="P13" s="3">
        <f t="shared" si="3"/>
        <v>0</v>
      </c>
      <c r="Q13" s="3"/>
      <c r="R13" s="3">
        <f t="shared" si="4"/>
        <v>507</v>
      </c>
      <c r="S13" s="3">
        <f t="shared" si="5"/>
        <v>0</v>
      </c>
    </row>
    <row r="14" spans="1:19" ht="12.75">
      <c r="A14" s="35" t="s">
        <v>82</v>
      </c>
      <c r="B14" s="35"/>
      <c r="C14" s="3">
        <v>0</v>
      </c>
      <c r="D14" s="3">
        <v>0</v>
      </c>
      <c r="E14" s="3"/>
      <c r="F14" s="3">
        <v>0</v>
      </c>
      <c r="G14" s="3">
        <f t="shared" si="0"/>
        <v>0</v>
      </c>
      <c r="H14" s="3"/>
      <c r="I14" s="3">
        <v>55</v>
      </c>
      <c r="J14" s="3">
        <f t="shared" si="1"/>
        <v>0</v>
      </c>
      <c r="K14" s="3"/>
      <c r="L14" s="3">
        <v>92</v>
      </c>
      <c r="M14" s="3">
        <f t="shared" si="2"/>
        <v>0</v>
      </c>
      <c r="N14" s="3"/>
      <c r="O14" s="3">
        <v>0</v>
      </c>
      <c r="P14" s="3">
        <f t="shared" si="3"/>
        <v>0</v>
      </c>
      <c r="Q14" s="3"/>
      <c r="R14" s="3">
        <f t="shared" si="4"/>
        <v>147</v>
      </c>
      <c r="S14" s="3">
        <f t="shared" si="5"/>
        <v>0</v>
      </c>
    </row>
    <row r="15" spans="1:19" ht="12.75">
      <c r="A15" s="35" t="s">
        <v>83</v>
      </c>
      <c r="B15" s="35"/>
      <c r="C15" s="3">
        <v>0</v>
      </c>
      <c r="D15" s="3">
        <v>0</v>
      </c>
      <c r="E15" s="3"/>
      <c r="F15" s="3">
        <v>0</v>
      </c>
      <c r="G15" s="3">
        <f t="shared" si="0"/>
        <v>0</v>
      </c>
      <c r="H15" s="3"/>
      <c r="I15" s="3">
        <v>20</v>
      </c>
      <c r="J15" s="3">
        <f t="shared" si="1"/>
        <v>0</v>
      </c>
      <c r="K15" s="3"/>
      <c r="L15" s="3">
        <v>35</v>
      </c>
      <c r="M15" s="3">
        <f t="shared" si="2"/>
        <v>0</v>
      </c>
      <c r="N15" s="3"/>
      <c r="O15" s="3">
        <v>0</v>
      </c>
      <c r="P15" s="3">
        <f t="shared" si="3"/>
        <v>0</v>
      </c>
      <c r="Q15" s="3"/>
      <c r="R15" s="3">
        <f t="shared" si="4"/>
        <v>55</v>
      </c>
      <c r="S15" s="3">
        <f t="shared" si="5"/>
        <v>0</v>
      </c>
    </row>
    <row r="16" spans="1:19" ht="12.75">
      <c r="A16" s="35" t="s">
        <v>133</v>
      </c>
      <c r="B16" s="35"/>
      <c r="C16" s="3">
        <v>0</v>
      </c>
      <c r="D16" s="3">
        <v>0</v>
      </c>
      <c r="E16" s="3"/>
      <c r="F16" s="3">
        <v>0</v>
      </c>
      <c r="G16" s="3">
        <f t="shared" si="0"/>
        <v>0</v>
      </c>
      <c r="H16" s="3"/>
      <c r="I16" s="3">
        <v>4</v>
      </c>
      <c r="J16" s="3">
        <f t="shared" si="1"/>
        <v>0</v>
      </c>
      <c r="K16" s="3"/>
      <c r="L16" s="3">
        <v>12</v>
      </c>
      <c r="M16" s="3">
        <f t="shared" si="2"/>
        <v>0</v>
      </c>
      <c r="N16" s="3"/>
      <c r="O16" s="3">
        <v>0</v>
      </c>
      <c r="P16" s="3">
        <f t="shared" si="3"/>
        <v>0</v>
      </c>
      <c r="Q16" s="3"/>
      <c r="R16" s="3">
        <f t="shared" si="4"/>
        <v>16</v>
      </c>
      <c r="S16" s="3">
        <f t="shared" si="5"/>
        <v>0</v>
      </c>
    </row>
    <row r="17" spans="1:19" ht="12.75">
      <c r="A17" s="35" t="s">
        <v>87</v>
      </c>
      <c r="B17" s="35"/>
      <c r="C17" s="3">
        <v>0</v>
      </c>
      <c r="D17" s="3">
        <v>0</v>
      </c>
      <c r="E17" s="3"/>
      <c r="F17" s="3">
        <v>0</v>
      </c>
      <c r="G17" s="3">
        <f t="shared" si="0"/>
        <v>0</v>
      </c>
      <c r="H17" s="3"/>
      <c r="I17" s="3">
        <v>0</v>
      </c>
      <c r="J17" s="3">
        <f t="shared" si="1"/>
        <v>0</v>
      </c>
      <c r="K17" s="3"/>
      <c r="L17" s="3">
        <v>0</v>
      </c>
      <c r="M17" s="3">
        <f t="shared" si="2"/>
        <v>0</v>
      </c>
      <c r="N17" s="3"/>
      <c r="O17" s="3">
        <v>0</v>
      </c>
      <c r="P17" s="3">
        <f t="shared" si="3"/>
        <v>0</v>
      </c>
      <c r="Q17" s="3"/>
      <c r="R17" s="3">
        <f t="shared" si="4"/>
        <v>0</v>
      </c>
      <c r="S17" s="3">
        <f t="shared" si="5"/>
        <v>0</v>
      </c>
    </row>
    <row r="18" spans="1:19" ht="15.75" customHeight="1">
      <c r="A18" s="53" t="s">
        <v>15</v>
      </c>
      <c r="B18" s="53"/>
      <c r="C18" s="5">
        <f>SUM(C9:C17)</f>
        <v>0</v>
      </c>
      <c r="D18" s="3">
        <f>SUM(D9:D17)</f>
        <v>0</v>
      </c>
      <c r="E18" s="5"/>
      <c r="F18" s="5">
        <f>SUM(F9:F17)</f>
        <v>143</v>
      </c>
      <c r="G18" s="3">
        <f>SUM(G9:G17)</f>
        <v>100</v>
      </c>
      <c r="H18" s="5"/>
      <c r="I18" s="5">
        <f>SUM(I9:I17)</f>
        <v>87765</v>
      </c>
      <c r="J18" s="3">
        <f>SUM(J9:J17)</f>
        <v>100</v>
      </c>
      <c r="K18" s="5"/>
      <c r="L18" s="5">
        <f>SUM(L9:L17)</f>
        <v>45637</v>
      </c>
      <c r="M18" s="3">
        <f>SUM(M9:M17)</f>
        <v>100</v>
      </c>
      <c r="N18" s="5"/>
      <c r="O18" s="5">
        <f>SUM(O9:O17)</f>
        <v>8895</v>
      </c>
      <c r="P18" s="3">
        <f>SUM(P9:P17)</f>
        <v>100</v>
      </c>
      <c r="Q18" s="5"/>
      <c r="R18" s="5">
        <f>SUM(R9:R17)</f>
        <v>142440</v>
      </c>
      <c r="S18" s="3">
        <f>SUM(S9:S17)</f>
        <v>100</v>
      </c>
    </row>
    <row r="19" spans="1:19" ht="12.75">
      <c r="A19" s="53"/>
      <c r="B19" s="53"/>
      <c r="C19" s="5"/>
      <c r="D19" s="3"/>
      <c r="E19" s="5"/>
      <c r="F19" s="5"/>
      <c r="G19" s="3"/>
      <c r="H19" s="5"/>
      <c r="I19" s="5"/>
      <c r="J19" s="8"/>
      <c r="K19" s="5"/>
      <c r="L19" s="5"/>
      <c r="M19" s="3"/>
      <c r="N19" s="5"/>
      <c r="O19" s="5"/>
      <c r="P19" s="3"/>
      <c r="Q19" s="5"/>
      <c r="R19" s="5"/>
      <c r="S19" s="8"/>
    </row>
    <row r="20" spans="1:19" ht="20.25" customHeight="1">
      <c r="A20" s="82" t="s">
        <v>4</v>
      </c>
      <c r="B20" s="8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35" t="s">
        <v>131</v>
      </c>
      <c r="B21" s="35"/>
      <c r="C21" s="3">
        <v>0</v>
      </c>
      <c r="D21" s="3">
        <v>0</v>
      </c>
      <c r="E21" s="3"/>
      <c r="F21" s="3">
        <v>122</v>
      </c>
      <c r="G21" s="3">
        <f aca="true" t="shared" si="6" ref="G21:G29">ROUND(F21/$F$30*100,0)</f>
        <v>100</v>
      </c>
      <c r="H21" s="3"/>
      <c r="I21" s="3">
        <v>55218</v>
      </c>
      <c r="J21" s="3">
        <f aca="true" t="shared" si="7" ref="J21:J29">ROUND(I21/$I$30*100,0)</f>
        <v>97</v>
      </c>
      <c r="K21" s="3"/>
      <c r="L21" s="3">
        <v>23785</v>
      </c>
      <c r="M21" s="3">
        <f aca="true" t="shared" si="8" ref="M21:M29">ROUND(L21/$L$30*100,0)</f>
        <v>90</v>
      </c>
      <c r="N21" s="3"/>
      <c r="O21" s="3">
        <v>7992</v>
      </c>
      <c r="P21" s="3">
        <f aca="true" t="shared" si="9" ref="P21:P29">ROUND(O21/$O$30*100,0)</f>
        <v>99</v>
      </c>
      <c r="Q21" s="3"/>
      <c r="R21" s="3">
        <f>C21+F21+I21+L21+O21</f>
        <v>87117</v>
      </c>
      <c r="S21" s="3">
        <f>ROUND(R21/$R$30*100,0)</f>
        <v>95</v>
      </c>
    </row>
    <row r="22" spans="1:19" ht="12.75">
      <c r="A22" s="35" t="s">
        <v>79</v>
      </c>
      <c r="B22" s="35"/>
      <c r="C22" s="3">
        <v>0</v>
      </c>
      <c r="D22" s="3">
        <v>0</v>
      </c>
      <c r="E22" s="3"/>
      <c r="F22" s="3">
        <v>0</v>
      </c>
      <c r="G22" s="3">
        <f t="shared" si="6"/>
        <v>0</v>
      </c>
      <c r="H22" s="3"/>
      <c r="I22" s="3">
        <v>1323</v>
      </c>
      <c r="J22" s="3">
        <f t="shared" si="7"/>
        <v>2</v>
      </c>
      <c r="K22" s="3"/>
      <c r="L22" s="3">
        <v>1810</v>
      </c>
      <c r="M22" s="3">
        <f t="shared" si="8"/>
        <v>7</v>
      </c>
      <c r="N22" s="3"/>
      <c r="O22" s="3">
        <v>88</v>
      </c>
      <c r="P22" s="3">
        <f t="shared" si="9"/>
        <v>1</v>
      </c>
      <c r="Q22" s="3"/>
      <c r="R22" s="3">
        <f aca="true" t="shared" si="10" ref="R22:R29">C22+F22+I22+L22+O22</f>
        <v>3221</v>
      </c>
      <c r="S22" s="3">
        <v>3</v>
      </c>
    </row>
    <row r="23" spans="1:19" ht="12.75">
      <c r="A23" s="35" t="s">
        <v>80</v>
      </c>
      <c r="B23" s="35"/>
      <c r="C23" s="3">
        <v>0</v>
      </c>
      <c r="D23" s="3">
        <v>0</v>
      </c>
      <c r="E23" s="3"/>
      <c r="F23" s="3">
        <v>0</v>
      </c>
      <c r="G23" s="3">
        <f t="shared" si="6"/>
        <v>0</v>
      </c>
      <c r="H23" s="3"/>
      <c r="I23" s="3">
        <v>438</v>
      </c>
      <c r="J23" s="3">
        <f t="shared" si="7"/>
        <v>1</v>
      </c>
      <c r="K23" s="3"/>
      <c r="L23" s="83">
        <v>660</v>
      </c>
      <c r="M23" s="3">
        <f t="shared" si="8"/>
        <v>2</v>
      </c>
      <c r="N23" s="3"/>
      <c r="O23" s="3">
        <v>15</v>
      </c>
      <c r="P23" s="3">
        <f t="shared" si="9"/>
        <v>0</v>
      </c>
      <c r="Q23" s="3"/>
      <c r="R23" s="3">
        <f t="shared" si="10"/>
        <v>1113</v>
      </c>
      <c r="S23" s="3">
        <f aca="true" t="shared" si="11" ref="S23:S29">ROUND(R23/$R$30*100,0)</f>
        <v>1</v>
      </c>
    </row>
    <row r="24" spans="1:19" ht="12.75">
      <c r="A24" s="35" t="s">
        <v>132</v>
      </c>
      <c r="B24" s="35"/>
      <c r="C24" s="3">
        <v>0</v>
      </c>
      <c r="D24" s="3">
        <v>0</v>
      </c>
      <c r="E24" s="3"/>
      <c r="F24" s="3">
        <v>0</v>
      </c>
      <c r="G24" s="3">
        <f t="shared" si="6"/>
        <v>0</v>
      </c>
      <c r="H24" s="3"/>
      <c r="I24" s="3">
        <v>193</v>
      </c>
      <c r="J24" s="3">
        <f t="shared" si="7"/>
        <v>0</v>
      </c>
      <c r="K24" s="3"/>
      <c r="L24" s="5">
        <v>270</v>
      </c>
      <c r="M24" s="3">
        <f t="shared" si="8"/>
        <v>1</v>
      </c>
      <c r="N24" s="3"/>
      <c r="O24" s="3">
        <v>4</v>
      </c>
      <c r="P24" s="3">
        <f t="shared" si="9"/>
        <v>0</v>
      </c>
      <c r="Q24" s="3"/>
      <c r="R24" s="3">
        <f t="shared" si="10"/>
        <v>467</v>
      </c>
      <c r="S24" s="3">
        <f t="shared" si="11"/>
        <v>1</v>
      </c>
    </row>
    <row r="25" spans="1:19" ht="12.75">
      <c r="A25" s="35" t="s">
        <v>83</v>
      </c>
      <c r="B25" s="35"/>
      <c r="C25" s="3">
        <v>0</v>
      </c>
      <c r="D25" s="3">
        <v>0</v>
      </c>
      <c r="E25" s="3"/>
      <c r="F25" s="3">
        <v>0</v>
      </c>
      <c r="G25" s="3">
        <f t="shared" si="6"/>
        <v>0</v>
      </c>
      <c r="H25" s="3"/>
      <c r="I25" s="3">
        <v>13</v>
      </c>
      <c r="J25" s="3">
        <f t="shared" si="7"/>
        <v>0</v>
      </c>
      <c r="K25" s="3"/>
      <c r="L25" s="3">
        <v>30</v>
      </c>
      <c r="M25" s="3">
        <f t="shared" si="8"/>
        <v>0</v>
      </c>
      <c r="N25" s="3"/>
      <c r="O25" s="3">
        <v>0</v>
      </c>
      <c r="P25" s="3">
        <f t="shared" si="9"/>
        <v>0</v>
      </c>
      <c r="Q25" s="3"/>
      <c r="R25" s="3">
        <f t="shared" si="10"/>
        <v>43</v>
      </c>
      <c r="S25" s="3">
        <f t="shared" si="11"/>
        <v>0</v>
      </c>
    </row>
    <row r="26" spans="1:19" ht="12.75">
      <c r="A26" s="35" t="s">
        <v>84</v>
      </c>
      <c r="B26" s="35"/>
      <c r="C26" s="3">
        <v>0</v>
      </c>
      <c r="D26" s="3">
        <v>0</v>
      </c>
      <c r="E26" s="3"/>
      <c r="F26" s="3">
        <v>0</v>
      </c>
      <c r="G26" s="3">
        <f t="shared" si="6"/>
        <v>0</v>
      </c>
      <c r="H26" s="3"/>
      <c r="I26" s="3">
        <v>3</v>
      </c>
      <c r="J26" s="3">
        <f t="shared" si="7"/>
        <v>0</v>
      </c>
      <c r="K26" s="3"/>
      <c r="L26" s="3">
        <v>14</v>
      </c>
      <c r="M26" s="3">
        <f t="shared" si="8"/>
        <v>0</v>
      </c>
      <c r="N26" s="3"/>
      <c r="O26" s="3">
        <v>0</v>
      </c>
      <c r="P26" s="3">
        <f t="shared" si="9"/>
        <v>0</v>
      </c>
      <c r="Q26" s="3"/>
      <c r="R26" s="3">
        <f t="shared" si="10"/>
        <v>17</v>
      </c>
      <c r="S26" s="3">
        <f t="shared" si="11"/>
        <v>0</v>
      </c>
    </row>
    <row r="27" spans="1:19" ht="12.75">
      <c r="A27" s="35" t="s">
        <v>85</v>
      </c>
      <c r="B27" s="35"/>
      <c r="C27" s="3">
        <v>0</v>
      </c>
      <c r="D27" s="3">
        <v>0</v>
      </c>
      <c r="E27" s="3"/>
      <c r="F27" s="3">
        <v>0</v>
      </c>
      <c r="G27" s="3">
        <f t="shared" si="6"/>
        <v>0</v>
      </c>
      <c r="H27" s="3"/>
      <c r="I27" s="3">
        <v>0</v>
      </c>
      <c r="J27" s="3">
        <f t="shared" si="7"/>
        <v>0</v>
      </c>
      <c r="K27" s="3"/>
      <c r="L27" s="3">
        <v>5</v>
      </c>
      <c r="M27" s="3">
        <f t="shared" si="8"/>
        <v>0</v>
      </c>
      <c r="N27" s="3"/>
      <c r="O27" s="3">
        <v>0</v>
      </c>
      <c r="P27" s="3">
        <f t="shared" si="9"/>
        <v>0</v>
      </c>
      <c r="Q27" s="3"/>
      <c r="R27" s="3">
        <f t="shared" si="10"/>
        <v>5</v>
      </c>
      <c r="S27" s="3">
        <f t="shared" si="11"/>
        <v>0</v>
      </c>
    </row>
    <row r="28" spans="1:19" ht="12.75">
      <c r="A28" s="35" t="s">
        <v>86</v>
      </c>
      <c r="B28" s="35"/>
      <c r="C28" s="3">
        <v>0</v>
      </c>
      <c r="D28" s="3">
        <v>0</v>
      </c>
      <c r="E28" s="3"/>
      <c r="F28" s="3">
        <v>0</v>
      </c>
      <c r="G28" s="3">
        <f t="shared" si="6"/>
        <v>0</v>
      </c>
      <c r="H28" s="3"/>
      <c r="I28" s="3">
        <v>0</v>
      </c>
      <c r="J28" s="3">
        <f t="shared" si="7"/>
        <v>0</v>
      </c>
      <c r="K28" s="3"/>
      <c r="L28" s="3">
        <v>0</v>
      </c>
      <c r="M28" s="3">
        <f t="shared" si="8"/>
        <v>0</v>
      </c>
      <c r="N28" s="3"/>
      <c r="O28" s="3">
        <v>0</v>
      </c>
      <c r="P28" s="3">
        <f t="shared" si="9"/>
        <v>0</v>
      </c>
      <c r="Q28" s="3"/>
      <c r="R28" s="3">
        <f t="shared" si="10"/>
        <v>0</v>
      </c>
      <c r="S28" s="3">
        <f t="shared" si="11"/>
        <v>0</v>
      </c>
    </row>
    <row r="29" spans="1:19" ht="12.75">
      <c r="A29" s="35" t="s">
        <v>87</v>
      </c>
      <c r="B29" s="35"/>
      <c r="C29" s="3">
        <v>0</v>
      </c>
      <c r="D29" s="3">
        <v>0</v>
      </c>
      <c r="E29" s="3"/>
      <c r="F29" s="3">
        <v>0</v>
      </c>
      <c r="G29" s="3">
        <f t="shared" si="6"/>
        <v>0</v>
      </c>
      <c r="H29" s="3"/>
      <c r="I29" s="3">
        <v>0</v>
      </c>
      <c r="J29" s="3">
        <f t="shared" si="7"/>
        <v>0</v>
      </c>
      <c r="K29" s="3"/>
      <c r="L29" s="3">
        <v>0</v>
      </c>
      <c r="M29" s="3">
        <f t="shared" si="8"/>
        <v>0</v>
      </c>
      <c r="N29" s="3"/>
      <c r="O29" s="3">
        <v>0</v>
      </c>
      <c r="P29" s="3">
        <f t="shared" si="9"/>
        <v>0</v>
      </c>
      <c r="Q29" s="3"/>
      <c r="R29" s="3">
        <f t="shared" si="10"/>
        <v>0</v>
      </c>
      <c r="S29" s="3">
        <f t="shared" si="11"/>
        <v>0</v>
      </c>
    </row>
    <row r="30" spans="1:19" ht="15.75" customHeight="1">
      <c r="A30" s="53" t="s">
        <v>15</v>
      </c>
      <c r="B30" s="53"/>
      <c r="C30" s="5">
        <f>SUM(C21:C29)</f>
        <v>0</v>
      </c>
      <c r="D30" s="3">
        <f>SUM(D21:D29)</f>
        <v>0</v>
      </c>
      <c r="E30" s="5"/>
      <c r="F30" s="5">
        <f>SUM(F21:F29)</f>
        <v>122</v>
      </c>
      <c r="G30" s="3">
        <f>SUM(G21:G29)</f>
        <v>100</v>
      </c>
      <c r="H30" s="5"/>
      <c r="I30" s="5">
        <f>SUM(I21:I29)</f>
        <v>57188</v>
      </c>
      <c r="J30" s="3">
        <f>SUM(J21:J29)</f>
        <v>100</v>
      </c>
      <c r="K30" s="5"/>
      <c r="L30" s="5">
        <f>SUM(L21:L29)</f>
        <v>26574</v>
      </c>
      <c r="M30" s="3">
        <f>SUM(M21:M29)</f>
        <v>100</v>
      </c>
      <c r="N30" s="5"/>
      <c r="O30" s="5">
        <f>SUM(O21:O29)</f>
        <v>8099</v>
      </c>
      <c r="P30" s="3">
        <f>SUM(P21:P29)</f>
        <v>100</v>
      </c>
      <c r="Q30" s="5"/>
      <c r="R30" s="5">
        <f>SUM(R21:R29)</f>
        <v>91983</v>
      </c>
      <c r="S30" s="3">
        <f>SUM(S21:S29)</f>
        <v>100</v>
      </c>
    </row>
    <row r="31" spans="1:19" ht="12.75">
      <c r="A31" s="53"/>
      <c r="B31" s="53"/>
      <c r="C31" s="5"/>
      <c r="D31" s="3"/>
      <c r="E31" s="5"/>
      <c r="F31" s="5"/>
      <c r="G31" s="3"/>
      <c r="H31" s="5"/>
      <c r="I31" s="5"/>
      <c r="J31" s="3"/>
      <c r="K31" s="5"/>
      <c r="L31" s="5"/>
      <c r="M31" s="3"/>
      <c r="N31" s="5"/>
      <c r="O31" s="5"/>
      <c r="P31" s="3"/>
      <c r="Q31" s="5"/>
      <c r="R31" s="5"/>
      <c r="S31" s="3"/>
    </row>
    <row r="32" spans="1:19" ht="30" customHeight="1">
      <c r="A32" s="82" t="s">
        <v>88</v>
      </c>
      <c r="B32" s="8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2.75">
      <c r="A33" s="35" t="s">
        <v>131</v>
      </c>
      <c r="B33" s="35"/>
      <c r="C33" s="3">
        <v>0</v>
      </c>
      <c r="D33" s="3">
        <v>0</v>
      </c>
      <c r="E33" s="3"/>
      <c r="F33" s="3">
        <v>265</v>
      </c>
      <c r="G33" s="3">
        <f aca="true" t="shared" si="12" ref="G33:G39">ROUND(F33/$F$40*100,0)</f>
        <v>100</v>
      </c>
      <c r="H33" s="3"/>
      <c r="I33" s="3">
        <v>138341</v>
      </c>
      <c r="J33" s="3">
        <v>96</v>
      </c>
      <c r="K33" s="3"/>
      <c r="L33" s="3">
        <v>65374</v>
      </c>
      <c r="M33" s="3">
        <f aca="true" t="shared" si="13" ref="M33:M39">ROUND(L33/$L$40*100,0)</f>
        <v>91</v>
      </c>
      <c r="N33" s="3"/>
      <c r="O33" s="3">
        <v>16760</v>
      </c>
      <c r="P33" s="3">
        <f aca="true" t="shared" si="14" ref="P33:P39">ROUND(O33/$O$40*100,0)</f>
        <v>99</v>
      </c>
      <c r="Q33" s="3"/>
      <c r="R33" s="3">
        <v>220740</v>
      </c>
      <c r="S33" s="3">
        <f>ROUND(R33/$R$40*100,0)</f>
        <v>94</v>
      </c>
    </row>
    <row r="34" spans="1:19" ht="12.75">
      <c r="A34" s="35" t="s">
        <v>79</v>
      </c>
      <c r="B34" s="35"/>
      <c r="C34" s="3">
        <v>0</v>
      </c>
      <c r="D34" s="3">
        <v>0</v>
      </c>
      <c r="E34" s="3"/>
      <c r="F34" s="3">
        <v>0</v>
      </c>
      <c r="G34" s="3">
        <f t="shared" si="12"/>
        <v>0</v>
      </c>
      <c r="H34" s="3"/>
      <c r="I34" s="3">
        <v>4830</v>
      </c>
      <c r="J34" s="3">
        <f aca="true" t="shared" si="15" ref="J34:J39">ROUND(I34/$I$40*100,0)</f>
        <v>3</v>
      </c>
      <c r="K34" s="3"/>
      <c r="L34" s="3">
        <v>4622</v>
      </c>
      <c r="M34" s="3">
        <f t="shared" si="13"/>
        <v>6</v>
      </c>
      <c r="N34" s="3"/>
      <c r="O34" s="3">
        <v>201</v>
      </c>
      <c r="P34" s="3">
        <f t="shared" si="14"/>
        <v>1</v>
      </c>
      <c r="Q34" s="3"/>
      <c r="R34" s="3">
        <v>9653</v>
      </c>
      <c r="S34" s="3">
        <f>ROUND(R34/$R$40*100,0)</f>
        <v>4</v>
      </c>
    </row>
    <row r="35" spans="1:19" ht="12.75">
      <c r="A35" s="35" t="s">
        <v>80</v>
      </c>
      <c r="B35" s="35"/>
      <c r="C35" s="3">
        <v>0</v>
      </c>
      <c r="D35" s="3">
        <v>0</v>
      </c>
      <c r="E35" s="3"/>
      <c r="F35" s="3">
        <v>0</v>
      </c>
      <c r="G35" s="3">
        <f t="shared" si="12"/>
        <v>0</v>
      </c>
      <c r="H35" s="3"/>
      <c r="I35" s="3">
        <v>1277</v>
      </c>
      <c r="J35" s="3">
        <f t="shared" si="15"/>
        <v>1</v>
      </c>
      <c r="K35" s="3"/>
      <c r="L35" s="3">
        <v>1467</v>
      </c>
      <c r="M35" s="3">
        <f t="shared" si="13"/>
        <v>2</v>
      </c>
      <c r="N35" s="3"/>
      <c r="O35" s="3">
        <v>29</v>
      </c>
      <c r="P35" s="3">
        <f t="shared" si="14"/>
        <v>0</v>
      </c>
      <c r="Q35" s="3"/>
      <c r="R35" s="3">
        <v>2773</v>
      </c>
      <c r="S35" s="3">
        <f>ROUND(R35/$R$40*100,0)</f>
        <v>1</v>
      </c>
    </row>
    <row r="36" spans="1:19" ht="12.75">
      <c r="A36" s="35" t="s">
        <v>132</v>
      </c>
      <c r="B36" s="35"/>
      <c r="C36" s="3">
        <v>0</v>
      </c>
      <c r="D36" s="3">
        <v>0</v>
      </c>
      <c r="E36" s="3"/>
      <c r="F36" s="3">
        <v>0</v>
      </c>
      <c r="G36" s="3">
        <f t="shared" si="12"/>
        <v>0</v>
      </c>
      <c r="H36" s="3"/>
      <c r="I36" s="3">
        <v>465</v>
      </c>
      <c r="J36" s="3">
        <f t="shared" si="15"/>
        <v>0</v>
      </c>
      <c r="K36" s="3"/>
      <c r="L36" s="3">
        <v>652</v>
      </c>
      <c r="M36" s="3">
        <f t="shared" si="13"/>
        <v>1</v>
      </c>
      <c r="N36" s="3"/>
      <c r="O36" s="3">
        <v>4</v>
      </c>
      <c r="P36" s="3">
        <f t="shared" si="14"/>
        <v>0</v>
      </c>
      <c r="Q36" s="3"/>
      <c r="R36" s="3">
        <v>1121</v>
      </c>
      <c r="S36" s="72">
        <v>1</v>
      </c>
    </row>
    <row r="37" spans="1:19" ht="12.75">
      <c r="A37" s="35" t="s">
        <v>83</v>
      </c>
      <c r="B37" s="35"/>
      <c r="C37" s="3">
        <v>0</v>
      </c>
      <c r="D37" s="3">
        <v>0</v>
      </c>
      <c r="E37" s="3"/>
      <c r="F37" s="3">
        <v>0</v>
      </c>
      <c r="G37" s="3">
        <f t="shared" si="12"/>
        <v>0</v>
      </c>
      <c r="H37" s="3"/>
      <c r="I37" s="3">
        <v>33</v>
      </c>
      <c r="J37" s="3">
        <f t="shared" si="15"/>
        <v>0</v>
      </c>
      <c r="K37" s="3"/>
      <c r="L37" s="3">
        <v>65</v>
      </c>
      <c r="M37" s="3">
        <f t="shared" si="13"/>
        <v>0</v>
      </c>
      <c r="N37" s="3"/>
      <c r="O37" s="3">
        <v>0</v>
      </c>
      <c r="P37" s="3">
        <f t="shared" si="14"/>
        <v>0</v>
      </c>
      <c r="Q37" s="3"/>
      <c r="R37" s="3">
        <v>98</v>
      </c>
      <c r="S37" s="3">
        <f>ROUND(R37/$R$40*100,0)</f>
        <v>0</v>
      </c>
    </row>
    <row r="38" spans="1:19" ht="12.75">
      <c r="A38" s="35" t="s">
        <v>133</v>
      </c>
      <c r="B38" s="35"/>
      <c r="C38" s="3">
        <v>0</v>
      </c>
      <c r="D38" s="3">
        <v>0</v>
      </c>
      <c r="E38" s="3"/>
      <c r="F38" s="3">
        <v>0</v>
      </c>
      <c r="G38" s="3">
        <f t="shared" si="12"/>
        <v>0</v>
      </c>
      <c r="H38" s="3"/>
      <c r="I38" s="3">
        <v>7</v>
      </c>
      <c r="J38" s="3">
        <f t="shared" si="15"/>
        <v>0</v>
      </c>
      <c r="K38" s="3"/>
      <c r="L38" s="3">
        <v>31</v>
      </c>
      <c r="M38" s="3">
        <f t="shared" si="13"/>
        <v>0</v>
      </c>
      <c r="N38" s="3"/>
      <c r="O38" s="3">
        <v>0</v>
      </c>
      <c r="P38" s="3">
        <f t="shared" si="14"/>
        <v>0</v>
      </c>
      <c r="Q38" s="3"/>
      <c r="R38" s="3">
        <v>38</v>
      </c>
      <c r="S38" s="3">
        <f>ROUND(R38/$R$40*100,0)</f>
        <v>0</v>
      </c>
    </row>
    <row r="39" spans="1:19" ht="12.75">
      <c r="A39" s="35" t="s">
        <v>87</v>
      </c>
      <c r="B39" s="35"/>
      <c r="C39" s="3">
        <v>0</v>
      </c>
      <c r="D39" s="3">
        <v>0</v>
      </c>
      <c r="E39" s="3"/>
      <c r="F39" s="3">
        <v>0</v>
      </c>
      <c r="G39" s="3">
        <f t="shared" si="12"/>
        <v>0</v>
      </c>
      <c r="H39" s="3"/>
      <c r="I39" s="3">
        <v>0</v>
      </c>
      <c r="J39" s="3">
        <f t="shared" si="15"/>
        <v>0</v>
      </c>
      <c r="K39" s="3"/>
      <c r="L39" s="3">
        <v>0</v>
      </c>
      <c r="M39" s="3">
        <f t="shared" si="13"/>
        <v>0</v>
      </c>
      <c r="N39" s="3"/>
      <c r="O39" s="3">
        <v>0</v>
      </c>
      <c r="P39" s="3">
        <f t="shared" si="14"/>
        <v>0</v>
      </c>
      <c r="Q39" s="3"/>
      <c r="R39" s="3">
        <v>0</v>
      </c>
      <c r="S39" s="3">
        <f>ROUND(R39/$R$40*100,0)</f>
        <v>0</v>
      </c>
    </row>
    <row r="40" spans="1:19" ht="15.75" customHeight="1">
      <c r="A40" s="36" t="s">
        <v>15</v>
      </c>
      <c r="B40" s="36"/>
      <c r="C40" s="30">
        <f>SUM(C33:C39)</f>
        <v>0</v>
      </c>
      <c r="D40" s="30">
        <f>SUM(D33:D39)</f>
        <v>0</v>
      </c>
      <c r="E40" s="30"/>
      <c r="F40" s="30">
        <f>SUM(F33:F39)</f>
        <v>265</v>
      </c>
      <c r="G40" s="30">
        <f>SUM(G33:G39)</f>
        <v>100</v>
      </c>
      <c r="H40" s="30"/>
      <c r="I40" s="30">
        <f>SUM(I33:I39)</f>
        <v>144953</v>
      </c>
      <c r="J40" s="30">
        <f>SUM(J33:J39)</f>
        <v>100</v>
      </c>
      <c r="K40" s="30"/>
      <c r="L40" s="30">
        <f>SUM(L33:L39)</f>
        <v>72211</v>
      </c>
      <c r="M40" s="30">
        <f>SUM(M33:M39)</f>
        <v>100</v>
      </c>
      <c r="N40" s="30"/>
      <c r="O40" s="30">
        <f>SUM(O33:O39)</f>
        <v>16994</v>
      </c>
      <c r="P40" s="30">
        <f>SUM(P33:P39)</f>
        <v>100</v>
      </c>
      <c r="Q40" s="30"/>
      <c r="R40" s="30">
        <f>SUM(R33:R39)</f>
        <v>234423</v>
      </c>
      <c r="S40" s="30">
        <f>SUM(S33:S39)</f>
        <v>100</v>
      </c>
    </row>
    <row r="41" spans="1:16" ht="24.75" customHeight="1">
      <c r="A41" s="14"/>
      <c r="B41" s="5"/>
      <c r="C41" s="5"/>
      <c r="D41" s="5"/>
      <c r="E41" s="4"/>
      <c r="F41" s="4"/>
      <c r="G41" s="4"/>
      <c r="H41" s="4"/>
      <c r="I41" s="4"/>
      <c r="J41" s="5"/>
      <c r="K41" s="5"/>
      <c r="L41" s="5"/>
      <c r="M41" s="5"/>
      <c r="N41" s="5"/>
      <c r="O41" s="5"/>
      <c r="P41" s="5"/>
    </row>
    <row r="42" spans="1:16" ht="23.25" customHeight="1">
      <c r="A42" s="125" t="s">
        <v>134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5"/>
      <c r="M42" s="5"/>
      <c r="N42" s="5"/>
      <c r="O42" s="5"/>
      <c r="P42" s="5"/>
    </row>
  </sheetData>
  <mergeCells count="13">
    <mergeCell ref="A42:K42"/>
    <mergeCell ref="C4:P4"/>
    <mergeCell ref="R4:S4"/>
    <mergeCell ref="R5:S5"/>
    <mergeCell ref="C6:D6"/>
    <mergeCell ref="F6:G6"/>
    <mergeCell ref="I6:J6"/>
    <mergeCell ref="L6:M6"/>
    <mergeCell ref="O6:P6"/>
    <mergeCell ref="A1:P1"/>
    <mergeCell ref="A2:P2"/>
    <mergeCell ref="A3:P3"/>
    <mergeCell ref="C5:P5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A2" sqref="A2:M2"/>
    </sheetView>
  </sheetViews>
  <sheetFormatPr defaultColWidth="9.140625" defaultRowHeight="12.75"/>
  <cols>
    <col min="1" max="1" width="21.57421875" style="0" customWidth="1"/>
    <col min="2" max="2" width="6.00390625" style="0" customWidth="1"/>
    <col min="3" max="4" width="6.7109375" style="0" customWidth="1"/>
    <col min="5" max="5" width="7.28125" style="0" customWidth="1"/>
    <col min="6" max="6" width="0.9921875" style="0" customWidth="1"/>
    <col min="7" max="8" width="6.7109375" style="0" customWidth="1"/>
    <col min="9" max="9" width="7.28125" style="0" customWidth="1"/>
    <col min="10" max="10" width="1.1484375" style="0" customWidth="1"/>
    <col min="11" max="12" width="6.7109375" style="0" customWidth="1"/>
    <col min="13" max="13" width="7.28125" style="0" customWidth="1"/>
  </cols>
  <sheetData>
    <row r="1" spans="1:13" ht="27" customHeight="1">
      <c r="A1" s="115" t="s">
        <v>64</v>
      </c>
      <c r="B1" s="115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2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4.75" customHeight="1">
      <c r="A3" s="113" t="s">
        <v>65</v>
      </c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8" ht="15.75" customHeight="1">
      <c r="A4" s="33"/>
      <c r="B4" s="33"/>
      <c r="C4" s="130" t="s">
        <v>53</v>
      </c>
      <c r="D4" s="130"/>
      <c r="E4" s="130"/>
      <c r="F4" s="51"/>
      <c r="G4" s="130" t="s">
        <v>56</v>
      </c>
      <c r="H4" s="130"/>
      <c r="I4" s="130"/>
      <c r="J4" s="49"/>
      <c r="K4" s="129">
        <v>2010</v>
      </c>
      <c r="L4" s="130"/>
      <c r="M4" s="130"/>
      <c r="Q4" s="1"/>
      <c r="R4" s="15"/>
    </row>
    <row r="5" spans="1:18" ht="15.75" customHeight="1">
      <c r="A5" s="32"/>
      <c r="B5" s="32"/>
      <c r="C5" s="28" t="s">
        <v>5</v>
      </c>
      <c r="D5" s="28" t="s">
        <v>4</v>
      </c>
      <c r="E5" s="28" t="s">
        <v>15</v>
      </c>
      <c r="F5" s="50"/>
      <c r="G5" s="28" t="s">
        <v>5</v>
      </c>
      <c r="H5" s="28" t="s">
        <v>4</v>
      </c>
      <c r="I5" s="28" t="s">
        <v>15</v>
      </c>
      <c r="J5" s="28"/>
      <c r="K5" s="28" t="s">
        <v>5</v>
      </c>
      <c r="L5" s="28" t="s">
        <v>4</v>
      </c>
      <c r="M5" s="28" t="s">
        <v>15</v>
      </c>
      <c r="Q5" s="1"/>
      <c r="R5" s="15"/>
    </row>
    <row r="6" spans="1:18" ht="16.5" customHeight="1">
      <c r="A6" s="131" t="s">
        <v>61</v>
      </c>
      <c r="B6" s="131"/>
      <c r="C6" s="3"/>
      <c r="D6" s="3"/>
      <c r="E6" s="3"/>
      <c r="G6" s="3"/>
      <c r="H6" s="3"/>
      <c r="I6" s="25"/>
      <c r="J6" s="8"/>
      <c r="K6" s="3"/>
      <c r="L6" s="3"/>
      <c r="M6" s="25"/>
      <c r="R6" s="3"/>
    </row>
    <row r="7" spans="1:18" ht="20.25" customHeight="1">
      <c r="A7" s="2" t="s">
        <v>0</v>
      </c>
      <c r="B7" s="2"/>
      <c r="C7" s="72">
        <v>176917</v>
      </c>
      <c r="D7" s="72">
        <v>118902</v>
      </c>
      <c r="E7" s="72">
        <f>SUM(C7:D7)</f>
        <v>295819</v>
      </c>
      <c r="F7" s="25"/>
      <c r="G7" s="3">
        <v>160565</v>
      </c>
      <c r="H7" s="3">
        <v>105773</v>
      </c>
      <c r="I7" s="72">
        <f>SUM(G7:H7)</f>
        <v>266338</v>
      </c>
      <c r="J7" s="8"/>
      <c r="K7" s="3">
        <v>142440</v>
      </c>
      <c r="L7" s="3">
        <v>91983</v>
      </c>
      <c r="M7" s="3">
        <f>K7+L7</f>
        <v>234423</v>
      </c>
      <c r="R7" s="3"/>
    </row>
    <row r="8" spans="1:18" ht="25.5" customHeight="1">
      <c r="A8" s="132" t="s">
        <v>62</v>
      </c>
      <c r="B8" s="132"/>
      <c r="C8" s="73">
        <v>998.4</v>
      </c>
      <c r="D8" s="73">
        <v>733</v>
      </c>
      <c r="E8" s="73">
        <f>SUM(C8:D8)</f>
        <v>1731.4</v>
      </c>
      <c r="F8" s="25"/>
      <c r="G8" s="29">
        <v>926.899</v>
      </c>
      <c r="H8" s="29">
        <v>662.634</v>
      </c>
      <c r="I8" s="73">
        <f>SUM(G8:H8)</f>
        <v>1589.533</v>
      </c>
      <c r="J8" s="8"/>
      <c r="K8" s="29">
        <v>814.814814</v>
      </c>
      <c r="L8" s="29">
        <v>565.72342</v>
      </c>
      <c r="M8" s="29">
        <f>K8+L8</f>
        <v>1380.538234</v>
      </c>
      <c r="R8" s="3"/>
    </row>
    <row r="9" spans="1:18" ht="12.75" customHeight="1">
      <c r="A9" s="32" t="s">
        <v>63</v>
      </c>
      <c r="B9" s="32"/>
      <c r="C9" s="74">
        <v>5643</v>
      </c>
      <c r="D9" s="74">
        <v>6164</v>
      </c>
      <c r="E9" s="74">
        <v>5853</v>
      </c>
      <c r="F9" s="41"/>
      <c r="G9" s="30">
        <v>5772.737</v>
      </c>
      <c r="H9" s="30">
        <v>6264.687</v>
      </c>
      <c r="I9" s="30">
        <v>5968.109</v>
      </c>
      <c r="J9" s="10"/>
      <c r="K9" s="30">
        <v>5720.4072873</v>
      </c>
      <c r="L9" s="30">
        <v>6150.3040779</v>
      </c>
      <c r="M9" s="30">
        <v>5889.090379356974</v>
      </c>
      <c r="R9" s="3"/>
    </row>
    <row r="10" spans="1:18" ht="24" customHeight="1">
      <c r="A10" s="66"/>
      <c r="B10" s="5"/>
      <c r="C10" s="3"/>
      <c r="D10" s="3"/>
      <c r="E10" s="3"/>
      <c r="G10" s="3"/>
      <c r="H10" s="3"/>
      <c r="I10" s="3"/>
      <c r="J10" s="8"/>
      <c r="K10" s="3"/>
      <c r="L10" s="3"/>
      <c r="M10" s="3"/>
      <c r="R10" s="3"/>
    </row>
    <row r="11" spans="1:18" ht="25.5" customHeight="1">
      <c r="A11" s="128" t="s">
        <v>144</v>
      </c>
      <c r="B11" s="12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R11" s="8"/>
    </row>
    <row r="12" spans="1:19" ht="12.75" customHeight="1">
      <c r="A12" s="52"/>
      <c r="B12" s="52"/>
      <c r="C12" s="5"/>
      <c r="D12" s="5"/>
      <c r="E12" s="5"/>
      <c r="F12" s="1"/>
      <c r="G12" s="13"/>
      <c r="H12" s="13"/>
      <c r="I12" s="13"/>
      <c r="J12" s="13"/>
      <c r="K12" s="5"/>
      <c r="L12" s="5"/>
      <c r="M12" s="5"/>
      <c r="N12" s="1"/>
      <c r="O12" s="1"/>
      <c r="P12" s="1"/>
      <c r="Q12" s="1"/>
      <c r="R12" s="5"/>
      <c r="S12" s="1"/>
    </row>
    <row r="13" spans="1:19" ht="15" customHeight="1">
      <c r="A13" s="53"/>
      <c r="B13" s="53"/>
      <c r="C13" s="5"/>
      <c r="D13" s="5"/>
      <c r="E13" s="5"/>
      <c r="F13" s="1"/>
      <c r="G13" s="5"/>
      <c r="H13" s="5"/>
      <c r="I13" s="5"/>
      <c r="J13" s="13"/>
      <c r="K13" s="5"/>
      <c r="L13" s="5"/>
      <c r="M13" s="5"/>
      <c r="N13" s="1"/>
      <c r="O13" s="1"/>
      <c r="P13" s="1"/>
      <c r="Q13" s="1"/>
      <c r="R13" s="5"/>
      <c r="S13" s="1"/>
    </row>
    <row r="14" spans="1:19" ht="12.75" customHeight="1">
      <c r="A14" s="53"/>
      <c r="B14" s="53"/>
      <c r="C14" s="5"/>
      <c r="D14" s="5"/>
      <c r="E14" s="5"/>
      <c r="F14" s="1"/>
      <c r="G14" s="5"/>
      <c r="H14" s="5"/>
      <c r="I14" s="5"/>
      <c r="J14" s="13"/>
      <c r="K14" s="5"/>
      <c r="L14" s="5"/>
      <c r="M14" s="5"/>
      <c r="N14" s="1"/>
      <c r="O14" s="1"/>
      <c r="P14" s="1"/>
      <c r="Q14" s="1"/>
      <c r="R14" s="5"/>
      <c r="S14" s="1"/>
    </row>
    <row r="15" spans="1:13" s="7" customFormat="1" ht="27" customHeight="1">
      <c r="A15" s="127" t="s">
        <v>66</v>
      </c>
      <c r="B15" s="127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3" s="7" customFormat="1" ht="12.75" customHeight="1">
      <c r="A16" s="127"/>
      <c r="B16" s="127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s="7" customFormat="1" ht="25.5" customHeight="1">
      <c r="A17" s="134" t="s">
        <v>67</v>
      </c>
      <c r="B17" s="13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</row>
    <row r="18" spans="1:13" ht="15.75" customHeight="1">
      <c r="A18" s="26" t="s">
        <v>69</v>
      </c>
      <c r="B18" s="26"/>
      <c r="C18" s="27">
        <v>2008</v>
      </c>
      <c r="D18" s="27"/>
      <c r="E18" s="27"/>
      <c r="F18" s="26"/>
      <c r="G18" s="27">
        <v>2009</v>
      </c>
      <c r="H18" s="27"/>
      <c r="I18" s="27"/>
      <c r="J18" s="26"/>
      <c r="K18" s="27">
        <v>2010</v>
      </c>
      <c r="L18" s="27"/>
      <c r="M18" s="27"/>
    </row>
    <row r="19" spans="1:13" ht="15.75" customHeight="1">
      <c r="A19" s="32"/>
      <c r="B19" s="32"/>
      <c r="C19" s="28" t="s">
        <v>5</v>
      </c>
      <c r="D19" s="28" t="s">
        <v>4</v>
      </c>
      <c r="E19" s="28" t="s">
        <v>15</v>
      </c>
      <c r="F19" s="28"/>
      <c r="G19" s="28" t="s">
        <v>5</v>
      </c>
      <c r="H19" s="28" t="s">
        <v>4</v>
      </c>
      <c r="I19" s="28" t="s">
        <v>15</v>
      </c>
      <c r="J19" s="28"/>
      <c r="K19" s="28" t="s">
        <v>5</v>
      </c>
      <c r="L19" s="28" t="s">
        <v>4</v>
      </c>
      <c r="M19" s="28" t="s">
        <v>15</v>
      </c>
    </row>
    <row r="20" spans="1:13" ht="16.5" customHeight="1">
      <c r="A20" s="133" t="s">
        <v>61</v>
      </c>
      <c r="B20" s="133"/>
      <c r="C20" s="3"/>
      <c r="D20" s="3"/>
      <c r="E20" s="3"/>
      <c r="F20" s="3"/>
      <c r="G20" s="3"/>
      <c r="H20" s="3"/>
      <c r="I20" s="3"/>
      <c r="J20" s="8"/>
      <c r="K20" s="3"/>
      <c r="L20" s="3"/>
      <c r="M20" s="3"/>
    </row>
    <row r="21" spans="1:13" ht="12" customHeight="1">
      <c r="A21" s="37" t="s">
        <v>68</v>
      </c>
      <c r="B21" s="37"/>
      <c r="C21" s="72">
        <v>3985</v>
      </c>
      <c r="D21" s="72">
        <v>3816</v>
      </c>
      <c r="E21" s="72">
        <f>C21+D21</f>
        <v>7801</v>
      </c>
      <c r="F21" s="3"/>
      <c r="G21" s="3">
        <v>3856</v>
      </c>
      <c r="H21" s="3">
        <v>3888</v>
      </c>
      <c r="I21" s="72">
        <f>G21+H21</f>
        <v>7744</v>
      </c>
      <c r="J21" s="8"/>
      <c r="K21" s="3">
        <v>3672</v>
      </c>
      <c r="L21" s="3">
        <v>3967</v>
      </c>
      <c r="M21" s="5">
        <f>K21+L21</f>
        <v>7639</v>
      </c>
    </row>
    <row r="22" spans="1:13" ht="12" customHeight="1">
      <c r="A22" s="37" t="s">
        <v>91</v>
      </c>
      <c r="B22" s="37"/>
      <c r="C22" s="72">
        <v>4115</v>
      </c>
      <c r="D22" s="72">
        <v>2897</v>
      </c>
      <c r="E22" s="3">
        <f>C22+D22</f>
        <v>7012</v>
      </c>
      <c r="F22" s="3"/>
      <c r="G22" s="3">
        <v>3780</v>
      </c>
      <c r="H22" s="3">
        <v>2592</v>
      </c>
      <c r="I22" s="3">
        <f>G22+H22</f>
        <v>6372</v>
      </c>
      <c r="J22" s="8"/>
      <c r="K22" s="3">
        <v>3577</v>
      </c>
      <c r="L22" s="3">
        <v>2504</v>
      </c>
      <c r="M22" s="5">
        <f>K22+L22</f>
        <v>6081</v>
      </c>
    </row>
    <row r="23" spans="1:13" ht="12" customHeight="1">
      <c r="A23" s="37" t="s">
        <v>92</v>
      </c>
      <c r="B23" s="37"/>
      <c r="C23" s="72">
        <v>5647</v>
      </c>
      <c r="D23" s="72">
        <v>4062</v>
      </c>
      <c r="E23" s="3">
        <f aca="true" t="shared" si="0" ref="E23:E34">C23+D23</f>
        <v>9709</v>
      </c>
      <c r="F23" s="3"/>
      <c r="G23" s="3">
        <v>4929</v>
      </c>
      <c r="H23" s="3">
        <v>3606</v>
      </c>
      <c r="I23" s="3">
        <f aca="true" t="shared" si="1" ref="I23:I34">G23+H23</f>
        <v>8535</v>
      </c>
      <c r="J23" s="8"/>
      <c r="K23" s="3">
        <v>4141</v>
      </c>
      <c r="L23" s="3">
        <v>3055</v>
      </c>
      <c r="M23" s="5">
        <f aca="true" t="shared" si="2" ref="M23:M33">K23+L23</f>
        <v>7196</v>
      </c>
    </row>
    <row r="24" spans="1:13" ht="12" customHeight="1">
      <c r="A24" s="37" t="s">
        <v>93</v>
      </c>
      <c r="B24" s="37"/>
      <c r="C24" s="72">
        <v>32680</v>
      </c>
      <c r="D24" s="72">
        <v>15705</v>
      </c>
      <c r="E24" s="3">
        <f t="shared" si="0"/>
        <v>48385</v>
      </c>
      <c r="F24" s="3"/>
      <c r="G24" s="3">
        <v>22235</v>
      </c>
      <c r="H24" s="3">
        <v>10999</v>
      </c>
      <c r="I24" s="3">
        <f t="shared" si="1"/>
        <v>33234</v>
      </c>
      <c r="J24" s="8"/>
      <c r="K24" s="3">
        <v>19222</v>
      </c>
      <c r="L24" s="3">
        <v>9574</v>
      </c>
      <c r="M24" s="5">
        <f t="shared" si="2"/>
        <v>28796</v>
      </c>
    </row>
    <row r="25" spans="1:13" ht="12" customHeight="1">
      <c r="A25" s="37" t="s">
        <v>94</v>
      </c>
      <c r="B25" s="37"/>
      <c r="C25" s="72">
        <f>3+54426</f>
        <v>54429</v>
      </c>
      <c r="D25" s="72">
        <f>2+29386</f>
        <v>29388</v>
      </c>
      <c r="E25" s="3">
        <f t="shared" si="0"/>
        <v>83817</v>
      </c>
      <c r="F25" s="3"/>
      <c r="G25" s="3">
        <v>53677</v>
      </c>
      <c r="H25" s="3">
        <v>27603</v>
      </c>
      <c r="I25" s="3">
        <f t="shared" si="1"/>
        <v>81280</v>
      </c>
      <c r="J25" s="8"/>
      <c r="K25" s="3">
        <v>48140</v>
      </c>
      <c r="L25" s="3">
        <v>24087</v>
      </c>
      <c r="M25" s="5">
        <f t="shared" si="2"/>
        <v>72227</v>
      </c>
    </row>
    <row r="26" spans="1:13" ht="12" customHeight="1">
      <c r="A26" s="37" t="s">
        <v>95</v>
      </c>
      <c r="B26" s="37"/>
      <c r="C26" s="72">
        <v>19891</v>
      </c>
      <c r="D26" s="72">
        <v>13102</v>
      </c>
      <c r="E26" s="3">
        <f t="shared" si="0"/>
        <v>32993</v>
      </c>
      <c r="F26" s="3"/>
      <c r="G26" s="3">
        <v>18651</v>
      </c>
      <c r="H26" s="3">
        <v>11383</v>
      </c>
      <c r="I26" s="3">
        <f t="shared" si="1"/>
        <v>30034</v>
      </c>
      <c r="J26" s="8"/>
      <c r="K26" s="3">
        <v>16731</v>
      </c>
      <c r="L26" s="3">
        <v>9983</v>
      </c>
      <c r="M26" s="5">
        <f t="shared" si="2"/>
        <v>26714</v>
      </c>
    </row>
    <row r="27" spans="1:13" ht="12" customHeight="1">
      <c r="A27" s="37" t="s">
        <v>96</v>
      </c>
      <c r="B27" s="37"/>
      <c r="C27" s="72">
        <v>14981</v>
      </c>
      <c r="D27" s="72">
        <v>10676</v>
      </c>
      <c r="E27" s="3">
        <f t="shared" si="0"/>
        <v>25657</v>
      </c>
      <c r="F27" s="3"/>
      <c r="G27" s="3">
        <v>13810</v>
      </c>
      <c r="H27" s="3">
        <v>9626</v>
      </c>
      <c r="I27" s="3">
        <f t="shared" si="1"/>
        <v>23436</v>
      </c>
      <c r="J27" s="8"/>
      <c r="K27" s="3">
        <v>12387</v>
      </c>
      <c r="L27" s="3">
        <v>8301</v>
      </c>
      <c r="M27" s="5">
        <f t="shared" si="2"/>
        <v>20688</v>
      </c>
    </row>
    <row r="28" spans="1:13" ht="12" customHeight="1">
      <c r="A28" s="37" t="s">
        <v>97</v>
      </c>
      <c r="B28" s="37"/>
      <c r="C28" s="72">
        <v>11740</v>
      </c>
      <c r="D28" s="72">
        <v>10425</v>
      </c>
      <c r="E28" s="3">
        <f t="shared" si="0"/>
        <v>22165</v>
      </c>
      <c r="F28" s="3"/>
      <c r="G28" s="3">
        <v>11043</v>
      </c>
      <c r="H28" s="3">
        <v>8937</v>
      </c>
      <c r="I28" s="3">
        <f t="shared" si="1"/>
        <v>19980</v>
      </c>
      <c r="J28" s="8"/>
      <c r="K28" s="3">
        <v>9976</v>
      </c>
      <c r="L28" s="3">
        <v>7972</v>
      </c>
      <c r="M28" s="5">
        <f t="shared" si="2"/>
        <v>17948</v>
      </c>
    </row>
    <row r="29" spans="1:13" ht="12" customHeight="1">
      <c r="A29" s="37" t="s">
        <v>98</v>
      </c>
      <c r="B29" s="37"/>
      <c r="C29" s="72">
        <v>8403</v>
      </c>
      <c r="D29" s="72">
        <v>9013</v>
      </c>
      <c r="E29" s="3">
        <f t="shared" si="0"/>
        <v>17416</v>
      </c>
      <c r="F29" s="3"/>
      <c r="G29" s="3">
        <v>8169</v>
      </c>
      <c r="H29" s="3">
        <v>8338</v>
      </c>
      <c r="I29" s="3">
        <f t="shared" si="1"/>
        <v>16507</v>
      </c>
      <c r="J29" s="8"/>
      <c r="K29" s="3">
        <v>7068</v>
      </c>
      <c r="L29" s="3">
        <v>6994</v>
      </c>
      <c r="M29" s="5">
        <f t="shared" si="2"/>
        <v>14062</v>
      </c>
    </row>
    <row r="30" spans="1:13" ht="12" customHeight="1">
      <c r="A30" s="37" t="s">
        <v>99</v>
      </c>
      <c r="B30" s="37"/>
      <c r="C30" s="72">
        <v>6031</v>
      </c>
      <c r="D30" s="72">
        <v>5919</v>
      </c>
      <c r="E30" s="3">
        <f t="shared" si="0"/>
        <v>11950</v>
      </c>
      <c r="F30" s="3"/>
      <c r="G30" s="3">
        <v>5815</v>
      </c>
      <c r="H30" s="3">
        <v>5556</v>
      </c>
      <c r="I30" s="3">
        <f t="shared" si="1"/>
        <v>11371</v>
      </c>
      <c r="J30" s="8"/>
      <c r="K30" s="3">
        <v>5078</v>
      </c>
      <c r="L30" s="3">
        <v>4637</v>
      </c>
      <c r="M30" s="5">
        <f t="shared" si="2"/>
        <v>9715</v>
      </c>
    </row>
    <row r="31" spans="1:13" ht="12" customHeight="1">
      <c r="A31" s="37" t="s">
        <v>128</v>
      </c>
      <c r="B31" s="37"/>
      <c r="C31" s="72">
        <v>11957</v>
      </c>
      <c r="D31" s="72">
        <v>11275</v>
      </c>
      <c r="E31" s="3">
        <f t="shared" si="0"/>
        <v>23232</v>
      </c>
      <c r="F31" s="3"/>
      <c r="G31" s="3">
        <v>11590</v>
      </c>
      <c r="H31" s="3">
        <v>10757</v>
      </c>
      <c r="I31" s="3">
        <f t="shared" si="1"/>
        <v>22347</v>
      </c>
      <c r="J31" s="8"/>
      <c r="K31" s="3">
        <v>9995</v>
      </c>
      <c r="L31" s="3">
        <v>8847</v>
      </c>
      <c r="M31" s="5">
        <f t="shared" si="2"/>
        <v>18842</v>
      </c>
    </row>
    <row r="32" spans="1:13" ht="12" customHeight="1">
      <c r="A32" s="37" t="s">
        <v>101</v>
      </c>
      <c r="B32" s="37"/>
      <c r="C32" s="72">
        <v>2301</v>
      </c>
      <c r="D32" s="72">
        <v>1984</v>
      </c>
      <c r="E32" s="3">
        <f t="shared" si="0"/>
        <v>4285</v>
      </c>
      <c r="F32" s="3"/>
      <c r="G32" s="3">
        <v>2248</v>
      </c>
      <c r="H32" s="3">
        <v>1837</v>
      </c>
      <c r="I32" s="3">
        <f t="shared" si="1"/>
        <v>4085</v>
      </c>
      <c r="J32" s="8"/>
      <c r="K32" s="3">
        <v>1837</v>
      </c>
      <c r="L32" s="3">
        <v>1514</v>
      </c>
      <c r="M32" s="5">
        <f t="shared" si="2"/>
        <v>3351</v>
      </c>
    </row>
    <row r="33" spans="1:13" ht="12" customHeight="1">
      <c r="A33" s="37" t="s">
        <v>102</v>
      </c>
      <c r="B33" s="37"/>
      <c r="C33" s="72">
        <v>591</v>
      </c>
      <c r="D33" s="72">
        <v>473</v>
      </c>
      <c r="E33" s="3">
        <f t="shared" si="0"/>
        <v>1064</v>
      </c>
      <c r="F33" s="3"/>
      <c r="G33" s="3">
        <v>581</v>
      </c>
      <c r="H33" s="3">
        <v>464</v>
      </c>
      <c r="I33" s="3">
        <f t="shared" si="1"/>
        <v>1045</v>
      </c>
      <c r="J33" s="8"/>
      <c r="K33" s="3">
        <v>478</v>
      </c>
      <c r="L33" s="3">
        <v>395</v>
      </c>
      <c r="M33" s="5">
        <f t="shared" si="2"/>
        <v>873</v>
      </c>
    </row>
    <row r="34" spans="1:13" ht="12" customHeight="1">
      <c r="A34" s="37" t="s">
        <v>135</v>
      </c>
      <c r="B34" s="37"/>
      <c r="C34" s="72">
        <v>166</v>
      </c>
      <c r="D34" s="72">
        <v>167</v>
      </c>
      <c r="E34" s="72">
        <f t="shared" si="0"/>
        <v>333</v>
      </c>
      <c r="F34" s="8"/>
      <c r="G34" s="3">
        <v>181</v>
      </c>
      <c r="H34" s="3">
        <v>187</v>
      </c>
      <c r="I34" s="3">
        <f t="shared" si="1"/>
        <v>368</v>
      </c>
      <c r="J34" s="8"/>
      <c r="K34" s="3">
        <v>138</v>
      </c>
      <c r="L34" s="3">
        <v>153</v>
      </c>
      <c r="M34" s="5">
        <f>K34+L34</f>
        <v>291</v>
      </c>
    </row>
    <row r="35" spans="1:14" ht="15.75" customHeight="1">
      <c r="A35" s="38" t="s">
        <v>15</v>
      </c>
      <c r="B35" s="38"/>
      <c r="C35" s="30">
        <f>SUM(C21:C34)</f>
        <v>176917</v>
      </c>
      <c r="D35" s="30">
        <f>SUM(D21:D34)</f>
        <v>118902</v>
      </c>
      <c r="E35" s="30">
        <f>SUM(E21:E34)</f>
        <v>295819</v>
      </c>
      <c r="F35" s="30"/>
      <c r="G35" s="30">
        <f>SUM(G21:G34)</f>
        <v>160565</v>
      </c>
      <c r="H35" s="30">
        <f>SUM(H21:H34)</f>
        <v>105773</v>
      </c>
      <c r="I35" s="30">
        <f>SUM(I21:I34)</f>
        <v>266338</v>
      </c>
      <c r="J35" s="10"/>
      <c r="K35" s="30">
        <f>SUM(K21:K34)</f>
        <v>142440</v>
      </c>
      <c r="L35" s="30">
        <f>SUM(L21:L34)</f>
        <v>91983</v>
      </c>
      <c r="M35" s="30">
        <f>SUM(M21:M34)</f>
        <v>234423</v>
      </c>
      <c r="N35" s="6"/>
    </row>
    <row r="36" spans="1:2" ht="24" customHeight="1">
      <c r="A36" s="65"/>
      <c r="B36" s="1"/>
    </row>
    <row r="37" spans="1:13" ht="60" customHeight="1">
      <c r="A37" s="118" t="s">
        <v>146</v>
      </c>
      <c r="B37" s="118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</row>
  </sheetData>
  <mergeCells count="14">
    <mergeCell ref="A37:M37"/>
    <mergeCell ref="A20:B20"/>
    <mergeCell ref="A16:M16"/>
    <mergeCell ref="A17:M17"/>
    <mergeCell ref="A1:M1"/>
    <mergeCell ref="A2:M2"/>
    <mergeCell ref="A3:M3"/>
    <mergeCell ref="A15:M15"/>
    <mergeCell ref="A11:M11"/>
    <mergeCell ref="K4:M4"/>
    <mergeCell ref="C4:E4"/>
    <mergeCell ref="G4:I4"/>
    <mergeCell ref="A6:B6"/>
    <mergeCell ref="A8:B8"/>
  </mergeCells>
  <printOptions/>
  <pageMargins left="0.7874015748031497" right="0.3937007874015748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workbookViewId="0" topLeftCell="A1">
      <selection activeCell="Q1" sqref="Q1"/>
    </sheetView>
  </sheetViews>
  <sheetFormatPr defaultColWidth="9.140625" defaultRowHeight="12.75"/>
  <cols>
    <col min="1" max="1" width="22.140625" style="0" customWidth="1"/>
    <col min="2" max="2" width="6.7109375" style="0" customWidth="1"/>
    <col min="3" max="3" width="3.7109375" style="0" customWidth="1"/>
    <col min="4" max="4" width="1.7109375" style="0" customWidth="1"/>
    <col min="5" max="5" width="6.28125" style="0" customWidth="1"/>
    <col min="6" max="6" width="3.7109375" style="0" customWidth="1"/>
    <col min="7" max="7" width="1.7109375" style="0" customWidth="1"/>
    <col min="8" max="8" width="6.28125" style="0" customWidth="1"/>
    <col min="9" max="9" width="3.7109375" style="0" customWidth="1"/>
    <col min="10" max="10" width="1.7109375" style="0" customWidth="1"/>
    <col min="11" max="11" width="5.7109375" style="0" customWidth="1"/>
    <col min="12" max="12" width="3.7109375" style="0" customWidth="1"/>
    <col min="13" max="13" width="1.7109375" style="0" customWidth="1"/>
    <col min="14" max="14" width="6.28125" style="0" customWidth="1"/>
    <col min="15" max="15" width="3.7109375" style="0" customWidth="1"/>
    <col min="16" max="16" width="1.7109375" style="0" customWidth="1"/>
    <col min="17" max="17" width="6.28125" style="0" customWidth="1"/>
    <col min="18" max="18" width="3.7109375" style="0" customWidth="1"/>
  </cols>
  <sheetData>
    <row r="1" spans="1:19" ht="27" customHeight="1">
      <c r="A1" s="135" t="s">
        <v>105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S1" s="102"/>
    </row>
    <row r="2" spans="1:16" ht="12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ht="25.5" customHeight="1">
      <c r="A3" s="108" t="s">
        <v>106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8" ht="15.75" customHeight="1">
      <c r="A4" s="33" t="s">
        <v>69</v>
      </c>
      <c r="B4" s="106" t="s">
        <v>109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33"/>
      <c r="Q4" s="106"/>
      <c r="R4" s="106"/>
    </row>
    <row r="5" spans="1:18" ht="15.75" customHeight="1">
      <c r="A5" s="4"/>
      <c r="B5" s="106" t="s">
        <v>10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33"/>
      <c r="Q5" s="136" t="s">
        <v>15</v>
      </c>
      <c r="R5" s="136"/>
    </row>
    <row r="6" spans="1:18" ht="15.75" customHeight="1">
      <c r="A6" s="4"/>
      <c r="B6" s="126" t="s">
        <v>72</v>
      </c>
      <c r="C6" s="126"/>
      <c r="D6" s="39"/>
      <c r="E6" s="123" t="s">
        <v>73</v>
      </c>
      <c r="F6" s="123"/>
      <c r="G6" s="39"/>
      <c r="H6" s="123" t="s">
        <v>74</v>
      </c>
      <c r="I6" s="123"/>
      <c r="J6" s="39"/>
      <c r="K6" s="123" t="s">
        <v>75</v>
      </c>
      <c r="L6" s="123"/>
      <c r="M6" s="39"/>
      <c r="N6" s="123" t="s">
        <v>89</v>
      </c>
      <c r="O6" s="123"/>
      <c r="P6" s="4"/>
      <c r="Q6" s="4"/>
      <c r="R6" s="4"/>
    </row>
    <row r="7" spans="1:18" ht="15.75" customHeight="1">
      <c r="A7" s="32"/>
      <c r="B7" s="28" t="s">
        <v>7</v>
      </c>
      <c r="C7" s="28" t="s">
        <v>8</v>
      </c>
      <c r="D7" s="28"/>
      <c r="E7" s="28" t="s">
        <v>7</v>
      </c>
      <c r="F7" s="28" t="s">
        <v>8</v>
      </c>
      <c r="G7" s="28"/>
      <c r="H7" s="28" t="s">
        <v>7</v>
      </c>
      <c r="I7" s="28" t="s">
        <v>8</v>
      </c>
      <c r="J7" s="28"/>
      <c r="K7" s="28" t="s">
        <v>7</v>
      </c>
      <c r="L7" s="28" t="s">
        <v>8</v>
      </c>
      <c r="M7" s="28"/>
      <c r="N7" s="28" t="s">
        <v>7</v>
      </c>
      <c r="O7" s="28" t="s">
        <v>8</v>
      </c>
      <c r="P7" s="28"/>
      <c r="Q7" s="28" t="s">
        <v>7</v>
      </c>
      <c r="R7" s="28" t="s">
        <v>8</v>
      </c>
    </row>
    <row r="8" spans="1:18" ht="20.25" customHeight="1">
      <c r="A8" s="82" t="s">
        <v>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2.75">
      <c r="A9" s="43" t="s">
        <v>90</v>
      </c>
      <c r="B9" s="3">
        <v>0</v>
      </c>
      <c r="C9" s="3">
        <v>0</v>
      </c>
      <c r="D9" s="3"/>
      <c r="E9" s="3">
        <v>22</v>
      </c>
      <c r="F9" s="3">
        <f>ROUND(E9/$E$22*100,0)</f>
        <v>15</v>
      </c>
      <c r="G9" s="3"/>
      <c r="H9" s="3">
        <v>688</v>
      </c>
      <c r="I9" s="3">
        <f aca="true" t="shared" si="0" ref="I9:I15">ROUND(H9/$H$22*100,0)</f>
        <v>1</v>
      </c>
      <c r="J9" s="87"/>
      <c r="K9" s="103">
        <v>765</v>
      </c>
      <c r="L9" s="3">
        <f>ROUND(K9/$K$22*100,0)</f>
        <v>2</v>
      </c>
      <c r="M9" s="3"/>
      <c r="N9" s="88">
        <v>2197</v>
      </c>
      <c r="O9" s="3">
        <f aca="true" t="shared" si="1" ref="O9:O21">ROUND(N9/$N$22*100,0)</f>
        <v>25</v>
      </c>
      <c r="P9" s="3"/>
      <c r="Q9" s="3">
        <f>B9+E9+H9+K9+N9</f>
        <v>3672</v>
      </c>
      <c r="R9" s="3">
        <f>ROUND(Q9/$Q$22*100,0)</f>
        <v>3</v>
      </c>
    </row>
    <row r="10" spans="1:18" ht="12.75">
      <c r="A10" s="37" t="s">
        <v>91</v>
      </c>
      <c r="B10" s="3">
        <v>0</v>
      </c>
      <c r="C10" s="3">
        <v>0</v>
      </c>
      <c r="D10" s="3"/>
      <c r="E10" s="3">
        <v>26</v>
      </c>
      <c r="F10" s="3">
        <f>ROUND(E10/$E$22*100,0)</f>
        <v>18</v>
      </c>
      <c r="G10" s="3"/>
      <c r="H10" s="3">
        <v>1664</v>
      </c>
      <c r="I10" s="3">
        <f t="shared" si="0"/>
        <v>2</v>
      </c>
      <c r="J10" s="87"/>
      <c r="K10" s="72">
        <v>1606</v>
      </c>
      <c r="L10" s="72">
        <v>3</v>
      </c>
      <c r="M10" s="3"/>
      <c r="N10" s="88">
        <v>281</v>
      </c>
      <c r="O10" s="3">
        <f t="shared" si="1"/>
        <v>3</v>
      </c>
      <c r="P10" s="3"/>
      <c r="Q10" s="3">
        <f aca="true" t="shared" si="2" ref="Q10:Q21">B10+E10+H10+K10+N10</f>
        <v>3577</v>
      </c>
      <c r="R10" s="72">
        <v>2</v>
      </c>
    </row>
    <row r="11" spans="1:18" ht="12.75">
      <c r="A11" s="37" t="s">
        <v>92</v>
      </c>
      <c r="B11" s="3">
        <v>0</v>
      </c>
      <c r="C11" s="3">
        <v>0</v>
      </c>
      <c r="D11" s="3"/>
      <c r="E11" s="3">
        <v>12</v>
      </c>
      <c r="F11" s="72">
        <v>9</v>
      </c>
      <c r="G11" s="3"/>
      <c r="H11" s="3">
        <v>845</v>
      </c>
      <c r="I11" s="3">
        <f t="shared" si="0"/>
        <v>1</v>
      </c>
      <c r="J11" s="87"/>
      <c r="K11" s="72">
        <v>2250</v>
      </c>
      <c r="L11" s="3">
        <f aca="true" t="shared" si="3" ref="L11:L19">ROUND(K11/$K$22*100,0)</f>
        <v>5</v>
      </c>
      <c r="M11" s="3"/>
      <c r="N11" s="88">
        <v>1034</v>
      </c>
      <c r="O11" s="3">
        <f t="shared" si="1"/>
        <v>12</v>
      </c>
      <c r="P11" s="3"/>
      <c r="Q11" s="3">
        <f t="shared" si="2"/>
        <v>4141</v>
      </c>
      <c r="R11" s="3">
        <f aca="true" t="shared" si="4" ref="R11:R21">ROUND(Q11/$Q$22*100,0)</f>
        <v>3</v>
      </c>
    </row>
    <row r="12" spans="1:18" ht="12.75">
      <c r="A12" s="37" t="s">
        <v>93</v>
      </c>
      <c r="B12" s="3">
        <v>0</v>
      </c>
      <c r="C12" s="3">
        <v>0</v>
      </c>
      <c r="D12" s="3"/>
      <c r="E12" s="3">
        <v>11</v>
      </c>
      <c r="F12" s="3">
        <f aca="true" t="shared" si="5" ref="F12:F21">ROUND(E12/$E$22*100,0)</f>
        <v>8</v>
      </c>
      <c r="G12" s="3"/>
      <c r="H12" s="3">
        <v>9010</v>
      </c>
      <c r="I12" s="3">
        <f t="shared" si="0"/>
        <v>10</v>
      </c>
      <c r="J12" s="87"/>
      <c r="K12" s="72">
        <v>9111</v>
      </c>
      <c r="L12" s="3">
        <f t="shared" si="3"/>
        <v>20</v>
      </c>
      <c r="M12" s="3"/>
      <c r="N12" s="88">
        <v>1090</v>
      </c>
      <c r="O12" s="3">
        <f t="shared" si="1"/>
        <v>12</v>
      </c>
      <c r="P12" s="3"/>
      <c r="Q12" s="3">
        <f t="shared" si="2"/>
        <v>19222</v>
      </c>
      <c r="R12" s="3">
        <f t="shared" si="4"/>
        <v>13</v>
      </c>
    </row>
    <row r="13" spans="1:18" ht="12.75">
      <c r="A13" s="37" t="s">
        <v>94</v>
      </c>
      <c r="B13" s="3">
        <v>0</v>
      </c>
      <c r="C13" s="3">
        <v>0</v>
      </c>
      <c r="D13" s="3"/>
      <c r="E13" s="3">
        <v>72</v>
      </c>
      <c r="F13" s="3">
        <f t="shared" si="5"/>
        <v>50</v>
      </c>
      <c r="G13" s="3"/>
      <c r="H13" s="3">
        <v>38019</v>
      </c>
      <c r="I13" s="3">
        <f t="shared" si="0"/>
        <v>43</v>
      </c>
      <c r="J13" s="87"/>
      <c r="K13" s="72">
        <v>8954</v>
      </c>
      <c r="L13" s="3">
        <f t="shared" si="3"/>
        <v>20</v>
      </c>
      <c r="M13" s="3"/>
      <c r="N13" s="88">
        <v>1095</v>
      </c>
      <c r="O13" s="3">
        <f t="shared" si="1"/>
        <v>12</v>
      </c>
      <c r="P13" s="3"/>
      <c r="Q13" s="3">
        <f t="shared" si="2"/>
        <v>48140</v>
      </c>
      <c r="R13" s="3">
        <f t="shared" si="4"/>
        <v>34</v>
      </c>
    </row>
    <row r="14" spans="1:18" ht="12.75">
      <c r="A14" s="37" t="s">
        <v>95</v>
      </c>
      <c r="B14" s="3">
        <v>0</v>
      </c>
      <c r="C14" s="3">
        <v>0</v>
      </c>
      <c r="D14" s="3"/>
      <c r="E14" s="3">
        <v>0</v>
      </c>
      <c r="F14" s="3">
        <f t="shared" si="5"/>
        <v>0</v>
      </c>
      <c r="G14" s="3"/>
      <c r="H14" s="3">
        <v>11303</v>
      </c>
      <c r="I14" s="3">
        <f t="shared" si="0"/>
        <v>13</v>
      </c>
      <c r="J14" s="87"/>
      <c r="K14" s="103">
        <v>4887</v>
      </c>
      <c r="L14" s="3">
        <f t="shared" si="3"/>
        <v>11</v>
      </c>
      <c r="M14" s="3"/>
      <c r="N14" s="88">
        <v>541</v>
      </c>
      <c r="O14" s="3">
        <f t="shared" si="1"/>
        <v>6</v>
      </c>
      <c r="P14" s="3"/>
      <c r="Q14" s="3">
        <f t="shared" si="2"/>
        <v>16731</v>
      </c>
      <c r="R14" s="3">
        <f t="shared" si="4"/>
        <v>12</v>
      </c>
    </row>
    <row r="15" spans="1:18" ht="12.75">
      <c r="A15" s="37" t="s">
        <v>96</v>
      </c>
      <c r="B15" s="3">
        <v>0</v>
      </c>
      <c r="C15" s="3">
        <v>0</v>
      </c>
      <c r="D15" s="3"/>
      <c r="E15" s="3">
        <v>0</v>
      </c>
      <c r="F15" s="3">
        <f t="shared" si="5"/>
        <v>0</v>
      </c>
      <c r="G15" s="3"/>
      <c r="H15" s="3">
        <v>7909</v>
      </c>
      <c r="I15" s="3">
        <f t="shared" si="0"/>
        <v>9</v>
      </c>
      <c r="J15" s="87"/>
      <c r="K15" s="72">
        <v>4054</v>
      </c>
      <c r="L15" s="3">
        <f t="shared" si="3"/>
        <v>9</v>
      </c>
      <c r="M15" s="3"/>
      <c r="N15" s="88">
        <v>424</v>
      </c>
      <c r="O15" s="3">
        <f t="shared" si="1"/>
        <v>5</v>
      </c>
      <c r="P15" s="3"/>
      <c r="Q15" s="3">
        <f t="shared" si="2"/>
        <v>12387</v>
      </c>
      <c r="R15" s="3">
        <f t="shared" si="4"/>
        <v>9</v>
      </c>
    </row>
    <row r="16" spans="1:18" ht="12.75">
      <c r="A16" s="37" t="s">
        <v>97</v>
      </c>
      <c r="B16" s="3">
        <v>0</v>
      </c>
      <c r="C16" s="3">
        <v>0</v>
      </c>
      <c r="D16" s="3"/>
      <c r="E16" s="3">
        <v>0</v>
      </c>
      <c r="F16" s="3">
        <f t="shared" si="5"/>
        <v>0</v>
      </c>
      <c r="G16" s="3"/>
      <c r="H16" s="3">
        <v>6460</v>
      </c>
      <c r="I16" s="72">
        <v>8</v>
      </c>
      <c r="J16" s="87"/>
      <c r="K16" s="72">
        <v>3173</v>
      </c>
      <c r="L16" s="3">
        <f t="shared" si="3"/>
        <v>7</v>
      </c>
      <c r="M16" s="3"/>
      <c r="N16" s="3">
        <v>343</v>
      </c>
      <c r="O16" s="3">
        <f t="shared" si="1"/>
        <v>4</v>
      </c>
      <c r="P16" s="3"/>
      <c r="Q16" s="3">
        <f t="shared" si="2"/>
        <v>9976</v>
      </c>
      <c r="R16" s="3">
        <f t="shared" si="4"/>
        <v>7</v>
      </c>
    </row>
    <row r="17" spans="1:18" ht="12.75">
      <c r="A17" s="37" t="s">
        <v>98</v>
      </c>
      <c r="B17" s="3">
        <v>0</v>
      </c>
      <c r="C17" s="3">
        <v>0</v>
      </c>
      <c r="D17" s="3"/>
      <c r="E17" s="3">
        <v>0</v>
      </c>
      <c r="F17" s="3">
        <f t="shared" si="5"/>
        <v>0</v>
      </c>
      <c r="G17" s="3"/>
      <c r="H17" s="3">
        <v>4190</v>
      </c>
      <c r="I17" s="3">
        <f>ROUND(H17/$H$22*100,0)</f>
        <v>5</v>
      </c>
      <c r="J17" s="87"/>
      <c r="K17" s="72">
        <v>2588</v>
      </c>
      <c r="L17" s="3">
        <f t="shared" si="3"/>
        <v>6</v>
      </c>
      <c r="M17" s="3"/>
      <c r="N17" s="88">
        <v>290</v>
      </c>
      <c r="O17" s="3">
        <f t="shared" si="1"/>
        <v>3</v>
      </c>
      <c r="P17" s="3"/>
      <c r="Q17" s="3">
        <f t="shared" si="2"/>
        <v>7068</v>
      </c>
      <c r="R17" s="3">
        <f t="shared" si="4"/>
        <v>5</v>
      </c>
    </row>
    <row r="18" spans="1:18" ht="12.75">
      <c r="A18" s="37" t="s">
        <v>99</v>
      </c>
      <c r="B18" s="3">
        <v>0</v>
      </c>
      <c r="C18" s="3">
        <v>0</v>
      </c>
      <c r="D18" s="3"/>
      <c r="E18" s="3">
        <v>0</v>
      </c>
      <c r="F18" s="3">
        <f t="shared" si="5"/>
        <v>0</v>
      </c>
      <c r="G18" s="3"/>
      <c r="H18" s="3">
        <v>2850</v>
      </c>
      <c r="I18" s="3">
        <f>ROUND(H18/$H$22*100,0)</f>
        <v>3</v>
      </c>
      <c r="J18" s="87"/>
      <c r="K18" s="72">
        <v>1967</v>
      </c>
      <c r="L18" s="3">
        <f t="shared" si="3"/>
        <v>4</v>
      </c>
      <c r="M18" s="3"/>
      <c r="N18" s="3">
        <v>261</v>
      </c>
      <c r="O18" s="3">
        <f t="shared" si="1"/>
        <v>3</v>
      </c>
      <c r="P18" s="3"/>
      <c r="Q18" s="3">
        <f t="shared" si="2"/>
        <v>5078</v>
      </c>
      <c r="R18" s="3">
        <f t="shared" si="4"/>
        <v>4</v>
      </c>
    </row>
    <row r="19" spans="1:18" ht="12.75">
      <c r="A19" s="37" t="s">
        <v>100</v>
      </c>
      <c r="B19" s="3">
        <v>0</v>
      </c>
      <c r="C19" s="3">
        <v>0</v>
      </c>
      <c r="D19" s="3"/>
      <c r="E19" s="3">
        <v>0</v>
      </c>
      <c r="F19" s="3">
        <f t="shared" si="5"/>
        <v>0</v>
      </c>
      <c r="G19" s="3"/>
      <c r="H19" s="3">
        <v>4503</v>
      </c>
      <c r="I19" s="3">
        <f>ROUND(H19/$H$22*100,0)</f>
        <v>5</v>
      </c>
      <c r="J19" s="87"/>
      <c r="K19" s="72">
        <v>4693</v>
      </c>
      <c r="L19" s="3">
        <f t="shared" si="3"/>
        <v>10</v>
      </c>
      <c r="M19" s="3"/>
      <c r="N19" s="3">
        <v>799</v>
      </c>
      <c r="O19" s="3">
        <f t="shared" si="1"/>
        <v>9</v>
      </c>
      <c r="P19" s="3"/>
      <c r="Q19" s="3">
        <f t="shared" si="2"/>
        <v>9995</v>
      </c>
      <c r="R19" s="3">
        <f t="shared" si="4"/>
        <v>7</v>
      </c>
    </row>
    <row r="20" spans="1:18" ht="12.75">
      <c r="A20" s="37" t="s">
        <v>101</v>
      </c>
      <c r="B20" s="3">
        <v>0</v>
      </c>
      <c r="C20" s="3">
        <v>0</v>
      </c>
      <c r="D20" s="3"/>
      <c r="E20" s="3">
        <v>0</v>
      </c>
      <c r="F20" s="3">
        <f t="shared" si="5"/>
        <v>0</v>
      </c>
      <c r="G20" s="3"/>
      <c r="H20" s="3">
        <v>310</v>
      </c>
      <c r="I20" s="3">
        <f>ROUND(H20/$H$22*100,0)</f>
        <v>0</v>
      </c>
      <c r="J20" s="87"/>
      <c r="K20" s="72">
        <v>1168</v>
      </c>
      <c r="L20" s="72">
        <v>2</v>
      </c>
      <c r="M20" s="3"/>
      <c r="N20" s="3">
        <v>359</v>
      </c>
      <c r="O20" s="3">
        <f t="shared" si="1"/>
        <v>4</v>
      </c>
      <c r="P20" s="3"/>
      <c r="Q20" s="3">
        <f t="shared" si="2"/>
        <v>1837</v>
      </c>
      <c r="R20" s="3">
        <f t="shared" si="4"/>
        <v>1</v>
      </c>
    </row>
    <row r="21" spans="1:18" ht="12.75">
      <c r="A21" s="37" t="s">
        <v>136</v>
      </c>
      <c r="B21" s="3">
        <v>0</v>
      </c>
      <c r="C21" s="3">
        <v>0</v>
      </c>
      <c r="D21" s="3"/>
      <c r="E21" s="3">
        <v>0</v>
      </c>
      <c r="F21" s="3">
        <f t="shared" si="5"/>
        <v>0</v>
      </c>
      <c r="G21" s="3"/>
      <c r="H21" s="3">
        <v>14</v>
      </c>
      <c r="I21" s="3">
        <f>ROUND(H21/$H$22*100,0)</f>
        <v>0</v>
      </c>
      <c r="J21" s="87"/>
      <c r="K21" s="72">
        <v>421</v>
      </c>
      <c r="L21" s="3">
        <f>ROUND(K21/$K$22*100,0)</f>
        <v>1</v>
      </c>
      <c r="M21" s="3"/>
      <c r="N21" s="3">
        <v>181</v>
      </c>
      <c r="O21" s="3">
        <f t="shared" si="1"/>
        <v>2</v>
      </c>
      <c r="P21" s="3"/>
      <c r="Q21" s="3">
        <f t="shared" si="2"/>
        <v>616</v>
      </c>
      <c r="R21" s="3">
        <f t="shared" si="4"/>
        <v>0</v>
      </c>
    </row>
    <row r="22" spans="1:18" ht="15.75" customHeight="1">
      <c r="A22" s="84" t="s">
        <v>15</v>
      </c>
      <c r="B22" s="5">
        <f>SUM(B9:B21)</f>
        <v>0</v>
      </c>
      <c r="C22" s="5">
        <f>SUM(C9:C21)</f>
        <v>0</v>
      </c>
      <c r="D22" s="5"/>
      <c r="E22" s="5">
        <f>SUM(E9:E21)</f>
        <v>143</v>
      </c>
      <c r="F22" s="5">
        <f>SUM(F9:F21)</f>
        <v>100</v>
      </c>
      <c r="G22" s="5"/>
      <c r="H22" s="5">
        <f>SUM(H9:H21)</f>
        <v>87765</v>
      </c>
      <c r="I22" s="5">
        <f>SUM(I9:I21)</f>
        <v>100</v>
      </c>
      <c r="J22" s="89"/>
      <c r="K22" s="5">
        <f>SUM(K9:K21)</f>
        <v>45637</v>
      </c>
      <c r="L22" s="5">
        <f>SUM(L9:L21)</f>
        <v>100</v>
      </c>
      <c r="M22" s="5"/>
      <c r="N22" s="5">
        <f>SUM(N9:N21)</f>
        <v>8895</v>
      </c>
      <c r="O22" s="5">
        <f>SUM(O9:O21)</f>
        <v>100</v>
      </c>
      <c r="P22" s="5"/>
      <c r="Q22" s="5">
        <f>SUM(Q9:Q21)</f>
        <v>142440</v>
      </c>
      <c r="R22" s="5">
        <f>SUM(R9:R21)</f>
        <v>100</v>
      </c>
    </row>
    <row r="23" spans="1:18" ht="12.75">
      <c r="A23" s="84"/>
      <c r="B23" s="5"/>
      <c r="C23" s="5"/>
      <c r="D23" s="5"/>
      <c r="E23" s="5"/>
      <c r="F23" s="5"/>
      <c r="G23" s="5"/>
      <c r="H23" s="5"/>
      <c r="I23" s="5"/>
      <c r="J23" s="89"/>
      <c r="K23" s="5"/>
      <c r="L23" s="5"/>
      <c r="M23" s="5"/>
      <c r="N23" s="5"/>
      <c r="O23" s="5"/>
      <c r="P23" s="5"/>
      <c r="Q23" s="5"/>
      <c r="R23" s="5"/>
    </row>
    <row r="24" spans="1:18" ht="20.25" customHeight="1">
      <c r="A24" s="82" t="s">
        <v>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2.75">
      <c r="A25" s="43" t="s">
        <v>90</v>
      </c>
      <c r="B25" s="3">
        <v>0</v>
      </c>
      <c r="C25" s="3">
        <v>0</v>
      </c>
      <c r="D25" s="3"/>
      <c r="E25" s="3">
        <v>19</v>
      </c>
      <c r="F25" s="3">
        <f aca="true" t="shared" si="6" ref="F25:F37">ROUND(E25/$E$38*100,0)</f>
        <v>16</v>
      </c>
      <c r="G25" s="3"/>
      <c r="H25" s="3">
        <v>490</v>
      </c>
      <c r="I25" s="3">
        <f aca="true" t="shared" si="7" ref="I25:I37">ROUND(H25/$H$38*100,0)</f>
        <v>1</v>
      </c>
      <c r="J25" s="87"/>
      <c r="K25" s="88">
        <v>695</v>
      </c>
      <c r="L25" s="3">
        <f aca="true" t="shared" si="8" ref="L25:L37">ROUND(K25/$K$38*100,0)</f>
        <v>3</v>
      </c>
      <c r="M25" s="3"/>
      <c r="N25" s="3">
        <v>2763</v>
      </c>
      <c r="O25" s="3">
        <f aca="true" t="shared" si="9" ref="O25:O37">ROUND(N25/$N$38*100,0)</f>
        <v>34</v>
      </c>
      <c r="P25" s="3"/>
      <c r="Q25" s="3">
        <f>B25+E25+H25+K25+N25</f>
        <v>3967</v>
      </c>
      <c r="R25" s="3">
        <f aca="true" t="shared" si="10" ref="R25:R37">ROUND(Q25/$Q$38*100,0)</f>
        <v>4</v>
      </c>
    </row>
    <row r="26" spans="1:18" ht="12.75">
      <c r="A26" s="37" t="s">
        <v>91</v>
      </c>
      <c r="B26" s="3">
        <v>0</v>
      </c>
      <c r="C26" s="3">
        <v>0</v>
      </c>
      <c r="D26" s="3"/>
      <c r="E26" s="3">
        <v>20</v>
      </c>
      <c r="F26" s="3">
        <f t="shared" si="6"/>
        <v>16</v>
      </c>
      <c r="G26" s="3"/>
      <c r="H26" s="3">
        <v>1181</v>
      </c>
      <c r="I26" s="3">
        <f t="shared" si="7"/>
        <v>2</v>
      </c>
      <c r="J26" s="87"/>
      <c r="K26" s="88">
        <v>1111</v>
      </c>
      <c r="L26" s="3">
        <f t="shared" si="8"/>
        <v>4</v>
      </c>
      <c r="M26" s="3"/>
      <c r="N26" s="3">
        <v>192</v>
      </c>
      <c r="O26" s="3">
        <f t="shared" si="9"/>
        <v>2</v>
      </c>
      <c r="P26" s="3"/>
      <c r="Q26" s="3">
        <f aca="true" t="shared" si="11" ref="Q26:Q37">B26+E26+H26+K26+N26</f>
        <v>2504</v>
      </c>
      <c r="R26" s="3">
        <f t="shared" si="10"/>
        <v>3</v>
      </c>
    </row>
    <row r="27" spans="1:18" ht="12.75">
      <c r="A27" s="37" t="s">
        <v>92</v>
      </c>
      <c r="B27" s="3">
        <v>0</v>
      </c>
      <c r="C27" s="3">
        <v>0</v>
      </c>
      <c r="D27" s="3"/>
      <c r="E27" s="3">
        <v>11</v>
      </c>
      <c r="F27" s="3">
        <f t="shared" si="6"/>
        <v>9</v>
      </c>
      <c r="G27" s="3"/>
      <c r="H27" s="3">
        <v>566</v>
      </c>
      <c r="I27" s="3">
        <f t="shared" si="7"/>
        <v>1</v>
      </c>
      <c r="J27" s="87"/>
      <c r="K27" s="88">
        <v>1508</v>
      </c>
      <c r="L27" s="3">
        <f t="shared" si="8"/>
        <v>6</v>
      </c>
      <c r="M27" s="3"/>
      <c r="N27" s="3">
        <v>970</v>
      </c>
      <c r="O27" s="3">
        <f t="shared" si="9"/>
        <v>12</v>
      </c>
      <c r="P27" s="3"/>
      <c r="Q27" s="3">
        <f t="shared" si="11"/>
        <v>3055</v>
      </c>
      <c r="R27" s="3">
        <f t="shared" si="10"/>
        <v>3</v>
      </c>
    </row>
    <row r="28" spans="1:18" ht="12.75">
      <c r="A28" s="37" t="s">
        <v>93</v>
      </c>
      <c r="B28" s="3">
        <v>0</v>
      </c>
      <c r="C28" s="3">
        <v>0</v>
      </c>
      <c r="D28" s="3"/>
      <c r="E28" s="3">
        <v>8</v>
      </c>
      <c r="F28" s="3">
        <f t="shared" si="6"/>
        <v>7</v>
      </c>
      <c r="G28" s="3"/>
      <c r="H28" s="3">
        <v>3525</v>
      </c>
      <c r="I28" s="3">
        <f t="shared" si="7"/>
        <v>6</v>
      </c>
      <c r="J28" s="87"/>
      <c r="K28" s="88">
        <v>5052</v>
      </c>
      <c r="L28" s="3">
        <f t="shared" si="8"/>
        <v>19</v>
      </c>
      <c r="M28" s="3"/>
      <c r="N28" s="3">
        <v>989</v>
      </c>
      <c r="O28" s="3">
        <f t="shared" si="9"/>
        <v>12</v>
      </c>
      <c r="P28" s="3"/>
      <c r="Q28" s="3">
        <f t="shared" si="11"/>
        <v>9574</v>
      </c>
      <c r="R28" s="3">
        <f t="shared" si="10"/>
        <v>10</v>
      </c>
    </row>
    <row r="29" spans="1:18" ht="12.75">
      <c r="A29" s="37" t="s">
        <v>138</v>
      </c>
      <c r="B29" s="3">
        <v>0</v>
      </c>
      <c r="C29" s="3">
        <v>0</v>
      </c>
      <c r="D29" s="3"/>
      <c r="E29" s="3">
        <v>64</v>
      </c>
      <c r="F29" s="3">
        <f t="shared" si="6"/>
        <v>52</v>
      </c>
      <c r="G29" s="3"/>
      <c r="H29" s="3">
        <v>31666</v>
      </c>
      <c r="I29" s="3">
        <f t="shared" si="7"/>
        <v>55</v>
      </c>
      <c r="J29" s="87"/>
      <c r="K29" s="3">
        <v>9050</v>
      </c>
      <c r="L29" s="3">
        <f t="shared" si="8"/>
        <v>34</v>
      </c>
      <c r="M29" s="3"/>
      <c r="N29" s="3">
        <v>1591</v>
      </c>
      <c r="O29" s="3">
        <f t="shared" si="9"/>
        <v>20</v>
      </c>
      <c r="P29" s="3"/>
      <c r="Q29" s="3">
        <f t="shared" si="11"/>
        <v>42371</v>
      </c>
      <c r="R29" s="3">
        <f t="shared" si="10"/>
        <v>46</v>
      </c>
    </row>
    <row r="30" spans="1:18" ht="12.75">
      <c r="A30" s="37" t="s">
        <v>97</v>
      </c>
      <c r="B30" s="3">
        <v>0</v>
      </c>
      <c r="C30" s="3">
        <v>0</v>
      </c>
      <c r="D30" s="3"/>
      <c r="E30" s="3">
        <v>0</v>
      </c>
      <c r="F30" s="3">
        <f t="shared" si="6"/>
        <v>0</v>
      </c>
      <c r="G30" s="3"/>
      <c r="H30" s="88">
        <v>5969</v>
      </c>
      <c r="I30" s="3">
        <f t="shared" si="7"/>
        <v>10</v>
      </c>
      <c r="J30" s="87"/>
      <c r="K30" s="3">
        <v>1711</v>
      </c>
      <c r="L30" s="3">
        <f t="shared" si="8"/>
        <v>6</v>
      </c>
      <c r="M30" s="3"/>
      <c r="N30" s="3">
        <v>292</v>
      </c>
      <c r="O30" s="3">
        <f t="shared" si="9"/>
        <v>4</v>
      </c>
      <c r="P30" s="3"/>
      <c r="Q30" s="3">
        <f t="shared" si="11"/>
        <v>7972</v>
      </c>
      <c r="R30" s="3">
        <f t="shared" si="10"/>
        <v>9</v>
      </c>
    </row>
    <row r="31" spans="1:18" ht="12.75">
      <c r="A31" s="37" t="s">
        <v>98</v>
      </c>
      <c r="B31" s="3">
        <v>0</v>
      </c>
      <c r="C31" s="3">
        <v>0</v>
      </c>
      <c r="D31" s="3"/>
      <c r="E31" s="3">
        <v>0</v>
      </c>
      <c r="F31" s="3">
        <f t="shared" si="6"/>
        <v>0</v>
      </c>
      <c r="G31" s="3"/>
      <c r="H31" s="3">
        <v>5225</v>
      </c>
      <c r="I31" s="3">
        <f t="shared" si="7"/>
        <v>9</v>
      </c>
      <c r="J31" s="87"/>
      <c r="K31" s="88">
        <v>1546</v>
      </c>
      <c r="L31" s="3">
        <f t="shared" si="8"/>
        <v>6</v>
      </c>
      <c r="M31" s="3"/>
      <c r="N31" s="3">
        <v>223</v>
      </c>
      <c r="O31" s="3">
        <f t="shared" si="9"/>
        <v>3</v>
      </c>
      <c r="P31" s="3"/>
      <c r="Q31" s="3">
        <f t="shared" si="11"/>
        <v>6994</v>
      </c>
      <c r="R31" s="3">
        <f t="shared" si="10"/>
        <v>8</v>
      </c>
    </row>
    <row r="32" spans="1:18" ht="12.75">
      <c r="A32" s="37" t="s">
        <v>99</v>
      </c>
      <c r="B32" s="3">
        <v>0</v>
      </c>
      <c r="C32" s="3">
        <v>0</v>
      </c>
      <c r="D32" s="3"/>
      <c r="E32" s="3">
        <v>0</v>
      </c>
      <c r="F32" s="3">
        <f t="shared" si="6"/>
        <v>0</v>
      </c>
      <c r="G32" s="3"/>
      <c r="H32" s="3">
        <v>3204</v>
      </c>
      <c r="I32" s="3">
        <f t="shared" si="7"/>
        <v>6</v>
      </c>
      <c r="J32" s="87"/>
      <c r="K32" s="3">
        <v>1240</v>
      </c>
      <c r="L32" s="3">
        <f t="shared" si="8"/>
        <v>5</v>
      </c>
      <c r="M32" s="3"/>
      <c r="N32" s="3">
        <v>193</v>
      </c>
      <c r="O32" s="3">
        <f t="shared" si="9"/>
        <v>2</v>
      </c>
      <c r="P32" s="3"/>
      <c r="Q32" s="3">
        <f t="shared" si="11"/>
        <v>4637</v>
      </c>
      <c r="R32" s="3">
        <f t="shared" si="10"/>
        <v>5</v>
      </c>
    </row>
    <row r="33" spans="1:18" ht="12.75">
      <c r="A33" s="37" t="s">
        <v>100</v>
      </c>
      <c r="B33" s="3">
        <v>0</v>
      </c>
      <c r="C33" s="3">
        <v>0</v>
      </c>
      <c r="D33" s="3"/>
      <c r="E33" s="3">
        <v>0</v>
      </c>
      <c r="F33" s="3">
        <f t="shared" si="6"/>
        <v>0</v>
      </c>
      <c r="G33" s="3"/>
      <c r="H33" s="3">
        <v>5040</v>
      </c>
      <c r="I33" s="3">
        <f t="shared" si="7"/>
        <v>9</v>
      </c>
      <c r="J33" s="87"/>
      <c r="K33" s="3">
        <v>3280</v>
      </c>
      <c r="L33" s="3">
        <f t="shared" si="8"/>
        <v>12</v>
      </c>
      <c r="M33" s="3"/>
      <c r="N33" s="3">
        <v>527</v>
      </c>
      <c r="O33" s="3">
        <f t="shared" si="9"/>
        <v>7</v>
      </c>
      <c r="P33" s="3"/>
      <c r="Q33" s="3">
        <f t="shared" si="11"/>
        <v>8847</v>
      </c>
      <c r="R33" s="3">
        <f t="shared" si="10"/>
        <v>10</v>
      </c>
    </row>
    <row r="34" spans="1:18" ht="12.75">
      <c r="A34" s="37" t="s">
        <v>101</v>
      </c>
      <c r="B34" s="3">
        <v>0</v>
      </c>
      <c r="C34" s="3">
        <v>0</v>
      </c>
      <c r="D34" s="3"/>
      <c r="E34" s="3">
        <v>0</v>
      </c>
      <c r="F34" s="3">
        <f t="shared" si="6"/>
        <v>0</v>
      </c>
      <c r="G34" s="3"/>
      <c r="H34" s="3">
        <v>307</v>
      </c>
      <c r="I34" s="3">
        <f t="shared" si="7"/>
        <v>1</v>
      </c>
      <c r="J34" s="87"/>
      <c r="K34" s="3">
        <v>982</v>
      </c>
      <c r="L34" s="3">
        <f t="shared" si="8"/>
        <v>4</v>
      </c>
      <c r="M34" s="3"/>
      <c r="N34" s="3">
        <v>225</v>
      </c>
      <c r="O34" s="3">
        <f t="shared" si="9"/>
        <v>3</v>
      </c>
      <c r="P34" s="3"/>
      <c r="Q34" s="3">
        <f t="shared" si="11"/>
        <v>1514</v>
      </c>
      <c r="R34" s="3">
        <f t="shared" si="10"/>
        <v>2</v>
      </c>
    </row>
    <row r="35" spans="1:18" ht="12.75">
      <c r="A35" s="37" t="s">
        <v>102</v>
      </c>
      <c r="B35" s="3">
        <v>0</v>
      </c>
      <c r="C35" s="3">
        <v>0</v>
      </c>
      <c r="D35" s="3"/>
      <c r="E35" s="3">
        <v>0</v>
      </c>
      <c r="F35" s="3">
        <f t="shared" si="6"/>
        <v>0</v>
      </c>
      <c r="G35" s="3"/>
      <c r="H35" s="3">
        <v>15</v>
      </c>
      <c r="I35" s="3">
        <f t="shared" si="7"/>
        <v>0</v>
      </c>
      <c r="J35" s="87"/>
      <c r="K35" s="3">
        <v>286</v>
      </c>
      <c r="L35" s="3">
        <f t="shared" si="8"/>
        <v>1</v>
      </c>
      <c r="M35" s="3"/>
      <c r="N35" s="3">
        <v>94</v>
      </c>
      <c r="O35" s="3">
        <f t="shared" si="9"/>
        <v>1</v>
      </c>
      <c r="P35" s="3"/>
      <c r="Q35" s="3">
        <f t="shared" si="11"/>
        <v>395</v>
      </c>
      <c r="R35" s="3">
        <f t="shared" si="10"/>
        <v>0</v>
      </c>
    </row>
    <row r="36" spans="1:18" ht="12.75">
      <c r="A36" s="37" t="s">
        <v>103</v>
      </c>
      <c r="B36" s="3">
        <v>0</v>
      </c>
      <c r="C36" s="3">
        <v>0</v>
      </c>
      <c r="D36" s="3"/>
      <c r="E36" s="3">
        <v>0</v>
      </c>
      <c r="F36" s="3">
        <f t="shared" si="6"/>
        <v>0</v>
      </c>
      <c r="G36" s="3"/>
      <c r="H36" s="3">
        <v>0</v>
      </c>
      <c r="I36" s="3">
        <f t="shared" si="7"/>
        <v>0</v>
      </c>
      <c r="J36" s="87"/>
      <c r="K36" s="3">
        <v>113</v>
      </c>
      <c r="L36" s="3">
        <f t="shared" si="8"/>
        <v>0</v>
      </c>
      <c r="M36" s="3"/>
      <c r="N36" s="3">
        <v>40</v>
      </c>
      <c r="O36" s="3">
        <f t="shared" si="9"/>
        <v>0</v>
      </c>
      <c r="P36" s="3"/>
      <c r="Q36" s="3">
        <f t="shared" si="11"/>
        <v>153</v>
      </c>
      <c r="R36" s="3">
        <f t="shared" si="10"/>
        <v>0</v>
      </c>
    </row>
    <row r="37" spans="1:18" ht="12.75">
      <c r="A37" s="37" t="s">
        <v>104</v>
      </c>
      <c r="B37" s="3">
        <v>0</v>
      </c>
      <c r="C37" s="3">
        <v>0</v>
      </c>
      <c r="D37" s="3"/>
      <c r="E37" s="3">
        <v>0</v>
      </c>
      <c r="F37" s="3">
        <f t="shared" si="6"/>
        <v>0</v>
      </c>
      <c r="G37" s="3"/>
      <c r="H37" s="3">
        <v>0</v>
      </c>
      <c r="I37" s="3">
        <f t="shared" si="7"/>
        <v>0</v>
      </c>
      <c r="J37" s="87"/>
      <c r="K37" s="3">
        <v>0</v>
      </c>
      <c r="L37" s="3">
        <f t="shared" si="8"/>
        <v>0</v>
      </c>
      <c r="M37" s="3"/>
      <c r="N37" s="3">
        <v>0</v>
      </c>
      <c r="O37" s="3">
        <f t="shared" si="9"/>
        <v>0</v>
      </c>
      <c r="P37" s="3"/>
      <c r="Q37" s="3">
        <f t="shared" si="11"/>
        <v>0</v>
      </c>
      <c r="R37" s="3">
        <f t="shared" si="10"/>
        <v>0</v>
      </c>
    </row>
    <row r="38" spans="1:18" ht="15.75" customHeight="1">
      <c r="A38" s="84" t="s">
        <v>15</v>
      </c>
      <c r="B38" s="5">
        <f>SUM(B25:B37)</f>
        <v>0</v>
      </c>
      <c r="C38" s="5">
        <f>SUM(C25:C37)</f>
        <v>0</v>
      </c>
      <c r="D38" s="5"/>
      <c r="E38" s="5">
        <f>SUM(E25:E37)</f>
        <v>122</v>
      </c>
      <c r="F38" s="5">
        <f>SUM(F25:F37)</f>
        <v>100</v>
      </c>
      <c r="G38" s="5"/>
      <c r="H38" s="5">
        <f>SUM(H25:H37)</f>
        <v>57188</v>
      </c>
      <c r="I38" s="5">
        <f>SUM(I25:I37)</f>
        <v>100</v>
      </c>
      <c r="J38" s="89"/>
      <c r="K38" s="5">
        <f>SUM(K25:K37)</f>
        <v>26574</v>
      </c>
      <c r="L38" s="5">
        <f>SUM(L25:L37)</f>
        <v>100</v>
      </c>
      <c r="M38" s="5"/>
      <c r="N38" s="5">
        <f>SUM(N25:N37)</f>
        <v>8099</v>
      </c>
      <c r="O38" s="5">
        <f>SUM(O25:O37)</f>
        <v>100</v>
      </c>
      <c r="P38" s="5"/>
      <c r="Q38" s="5">
        <f>SUM(Q25:Q37)</f>
        <v>91983</v>
      </c>
      <c r="R38" s="5">
        <f>SUM(R25:R37)</f>
        <v>100</v>
      </c>
    </row>
    <row r="39" spans="1:18" ht="12.75">
      <c r="A39" s="90"/>
      <c r="B39" s="13"/>
      <c r="C39" s="8"/>
      <c r="D39" s="13"/>
      <c r="E39" s="13"/>
      <c r="F39" s="8"/>
      <c r="G39" s="13"/>
      <c r="H39" s="13"/>
      <c r="I39" s="8"/>
      <c r="J39" s="13"/>
      <c r="K39" s="13"/>
      <c r="L39" s="8"/>
      <c r="M39" s="13"/>
      <c r="N39" s="13"/>
      <c r="O39" s="8"/>
      <c r="P39" s="13"/>
      <c r="Q39" s="13"/>
      <c r="R39" s="8"/>
    </row>
    <row r="40" spans="1:18" ht="30" customHeight="1">
      <c r="A40" s="82" t="s">
        <v>88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2.75">
      <c r="A41" s="43" t="s">
        <v>90</v>
      </c>
      <c r="B41" s="3">
        <f>SUM(B9+B25)</f>
        <v>0</v>
      </c>
      <c r="C41" s="3">
        <v>0</v>
      </c>
      <c r="D41" s="3"/>
      <c r="E41" s="3">
        <v>41</v>
      </c>
      <c r="F41" s="72">
        <v>16</v>
      </c>
      <c r="G41" s="3"/>
      <c r="H41" s="3">
        <v>1178</v>
      </c>
      <c r="I41" s="3">
        <f aca="true" t="shared" si="12" ref="I41:I51">ROUND(H41/$H$52*100,0)</f>
        <v>1</v>
      </c>
      <c r="J41" s="87"/>
      <c r="K41" s="3">
        <v>1460</v>
      </c>
      <c r="L41" s="3">
        <f aca="true" t="shared" si="13" ref="L41:L51">ROUND(K41/$K$52*100,0)</f>
        <v>2</v>
      </c>
      <c r="M41" s="3"/>
      <c r="N41" s="3">
        <v>4960</v>
      </c>
      <c r="O41" s="3">
        <f aca="true" t="shared" si="14" ref="O41:O51">ROUND(N41/$N$52*100,0)</f>
        <v>29</v>
      </c>
      <c r="P41" s="3"/>
      <c r="Q41" s="3">
        <f>B41+E41+H41+K41+N41</f>
        <v>7639</v>
      </c>
      <c r="R41" s="3">
        <f aca="true" t="shared" si="15" ref="R41:R50">ROUND(Q41/$Q$52*100,0)</f>
        <v>3</v>
      </c>
    </row>
    <row r="42" spans="1:18" ht="12.75">
      <c r="A42" s="37" t="s">
        <v>91</v>
      </c>
      <c r="B42" s="3">
        <f>SUM(B10+B26)</f>
        <v>0</v>
      </c>
      <c r="C42" s="3">
        <v>0</v>
      </c>
      <c r="D42" s="3"/>
      <c r="E42" s="3">
        <v>46</v>
      </c>
      <c r="F42" s="3">
        <f aca="true" t="shared" si="16" ref="F42:F51">ROUND(E42/$E$52*100,0)</f>
        <v>17</v>
      </c>
      <c r="G42" s="3"/>
      <c r="H42" s="3">
        <v>2845</v>
      </c>
      <c r="I42" s="3">
        <f t="shared" si="12"/>
        <v>2</v>
      </c>
      <c r="J42" s="87"/>
      <c r="K42" s="3">
        <v>2717</v>
      </c>
      <c r="L42" s="3">
        <f t="shared" si="13"/>
        <v>4</v>
      </c>
      <c r="M42" s="3"/>
      <c r="N42" s="3">
        <v>473</v>
      </c>
      <c r="O42" s="3">
        <f t="shared" si="14"/>
        <v>3</v>
      </c>
      <c r="P42" s="3"/>
      <c r="Q42" s="3">
        <f aca="true" t="shared" si="17" ref="Q42:Q51">B42+E42+H42+K42+N42</f>
        <v>6081</v>
      </c>
      <c r="R42" s="3">
        <f t="shared" si="15"/>
        <v>3</v>
      </c>
    </row>
    <row r="43" spans="1:18" ht="12.75">
      <c r="A43" s="37" t="s">
        <v>92</v>
      </c>
      <c r="B43" s="3">
        <f>SUM(B11+B27)</f>
        <v>0</v>
      </c>
      <c r="C43" s="3">
        <v>0</v>
      </c>
      <c r="D43" s="3"/>
      <c r="E43" s="3">
        <v>23</v>
      </c>
      <c r="F43" s="3">
        <f t="shared" si="16"/>
        <v>9</v>
      </c>
      <c r="G43" s="3"/>
      <c r="H43" s="3">
        <v>1411</v>
      </c>
      <c r="I43" s="3">
        <f t="shared" si="12"/>
        <v>1</v>
      </c>
      <c r="J43" s="87"/>
      <c r="K43" s="3">
        <v>3758</v>
      </c>
      <c r="L43" s="3">
        <f t="shared" si="13"/>
        <v>5</v>
      </c>
      <c r="M43" s="3"/>
      <c r="N43" s="3">
        <v>2004</v>
      </c>
      <c r="O43" s="3">
        <f t="shared" si="14"/>
        <v>12</v>
      </c>
      <c r="P43" s="3"/>
      <c r="Q43" s="3">
        <f t="shared" si="17"/>
        <v>7196</v>
      </c>
      <c r="R43" s="3">
        <f t="shared" si="15"/>
        <v>3</v>
      </c>
    </row>
    <row r="44" spans="1:18" ht="12.75">
      <c r="A44" s="37" t="s">
        <v>93</v>
      </c>
      <c r="B44" s="3">
        <f>SUM(B12+B28)</f>
        <v>0</v>
      </c>
      <c r="C44" s="3">
        <v>0</v>
      </c>
      <c r="D44" s="3"/>
      <c r="E44" s="3">
        <v>19</v>
      </c>
      <c r="F44" s="3">
        <f t="shared" si="16"/>
        <v>7</v>
      </c>
      <c r="G44" s="3"/>
      <c r="H44" s="3">
        <v>12535</v>
      </c>
      <c r="I44" s="3">
        <f t="shared" si="12"/>
        <v>9</v>
      </c>
      <c r="J44" s="87"/>
      <c r="K44" s="3">
        <v>14163</v>
      </c>
      <c r="L44" s="3">
        <f t="shared" si="13"/>
        <v>20</v>
      </c>
      <c r="M44" s="3"/>
      <c r="N44" s="3">
        <v>2079</v>
      </c>
      <c r="O44" s="3">
        <f t="shared" si="14"/>
        <v>12</v>
      </c>
      <c r="P44" s="3"/>
      <c r="Q44" s="3">
        <f>B44+E44+H44+K44+N44</f>
        <v>28796</v>
      </c>
      <c r="R44" s="3">
        <f t="shared" si="15"/>
        <v>12</v>
      </c>
    </row>
    <row r="45" spans="1:18" ht="12.75">
      <c r="A45" s="37" t="s">
        <v>138</v>
      </c>
      <c r="B45" s="3">
        <f>SUM(B13+B29)</f>
        <v>0</v>
      </c>
      <c r="C45" s="3">
        <v>0</v>
      </c>
      <c r="D45" s="3"/>
      <c r="E45" s="3">
        <v>136</v>
      </c>
      <c r="F45" s="3">
        <f t="shared" si="16"/>
        <v>51</v>
      </c>
      <c r="G45" s="3"/>
      <c r="H45" s="3">
        <v>88897</v>
      </c>
      <c r="I45" s="3">
        <f t="shared" si="12"/>
        <v>61</v>
      </c>
      <c r="J45" s="87"/>
      <c r="K45" s="3">
        <v>26945</v>
      </c>
      <c r="L45" s="3">
        <f t="shared" si="13"/>
        <v>37</v>
      </c>
      <c r="M45" s="3"/>
      <c r="N45" s="3">
        <v>3651</v>
      </c>
      <c r="O45" s="3">
        <f t="shared" si="14"/>
        <v>21</v>
      </c>
      <c r="P45" s="3"/>
      <c r="Q45" s="3">
        <f t="shared" si="17"/>
        <v>119629</v>
      </c>
      <c r="R45" s="3">
        <f t="shared" si="15"/>
        <v>51</v>
      </c>
    </row>
    <row r="46" spans="1:18" ht="12.75">
      <c r="A46" s="37" t="s">
        <v>97</v>
      </c>
      <c r="B46" s="3">
        <f aca="true" t="shared" si="18" ref="B46:B51">SUM(B16+B30)</f>
        <v>0</v>
      </c>
      <c r="C46" s="3">
        <v>0</v>
      </c>
      <c r="D46" s="3"/>
      <c r="E46" s="3">
        <v>0</v>
      </c>
      <c r="F46" s="3">
        <f t="shared" si="16"/>
        <v>0</v>
      </c>
      <c r="G46" s="3"/>
      <c r="H46" s="3">
        <v>12429</v>
      </c>
      <c r="I46" s="3">
        <f t="shared" si="12"/>
        <v>9</v>
      </c>
      <c r="J46" s="87"/>
      <c r="K46" s="3">
        <v>4884</v>
      </c>
      <c r="L46" s="3">
        <f t="shared" si="13"/>
        <v>7</v>
      </c>
      <c r="M46" s="3"/>
      <c r="N46" s="3">
        <v>635</v>
      </c>
      <c r="O46" s="3">
        <f t="shared" si="14"/>
        <v>4</v>
      </c>
      <c r="P46" s="3"/>
      <c r="Q46" s="3">
        <f t="shared" si="17"/>
        <v>17948</v>
      </c>
      <c r="R46" s="3">
        <f t="shared" si="15"/>
        <v>8</v>
      </c>
    </row>
    <row r="47" spans="1:18" ht="12.75">
      <c r="A47" s="37" t="s">
        <v>98</v>
      </c>
      <c r="B47" s="3">
        <f t="shared" si="18"/>
        <v>0</v>
      </c>
      <c r="C47" s="3">
        <v>0</v>
      </c>
      <c r="D47" s="3"/>
      <c r="E47" s="3">
        <v>0</v>
      </c>
      <c r="F47" s="3">
        <f t="shared" si="16"/>
        <v>0</v>
      </c>
      <c r="G47" s="3"/>
      <c r="H47" s="3">
        <v>9415</v>
      </c>
      <c r="I47" s="3">
        <f t="shared" si="12"/>
        <v>6</v>
      </c>
      <c r="J47" s="87"/>
      <c r="K47" s="3">
        <v>4134</v>
      </c>
      <c r="L47" s="3">
        <f t="shared" si="13"/>
        <v>6</v>
      </c>
      <c r="M47" s="3"/>
      <c r="N47" s="3">
        <v>513</v>
      </c>
      <c r="O47" s="3">
        <f t="shared" si="14"/>
        <v>3</v>
      </c>
      <c r="P47" s="3"/>
      <c r="Q47" s="3">
        <f t="shared" si="17"/>
        <v>14062</v>
      </c>
      <c r="R47" s="3">
        <f t="shared" si="15"/>
        <v>6</v>
      </c>
    </row>
    <row r="48" spans="1:18" ht="12.75">
      <c r="A48" s="37" t="s">
        <v>99</v>
      </c>
      <c r="B48" s="3">
        <f t="shared" si="18"/>
        <v>0</v>
      </c>
      <c r="C48" s="3">
        <v>0</v>
      </c>
      <c r="D48" s="3"/>
      <c r="E48" s="3">
        <v>0</v>
      </c>
      <c r="F48" s="3">
        <f t="shared" si="16"/>
        <v>0</v>
      </c>
      <c r="G48" s="3"/>
      <c r="H48" s="3">
        <v>6054</v>
      </c>
      <c r="I48" s="3">
        <f t="shared" si="12"/>
        <v>4</v>
      </c>
      <c r="J48" s="87"/>
      <c r="K48" s="3">
        <v>3207</v>
      </c>
      <c r="L48" s="3">
        <f t="shared" si="13"/>
        <v>4</v>
      </c>
      <c r="M48" s="3"/>
      <c r="N48" s="3">
        <v>454</v>
      </c>
      <c r="O48" s="3">
        <f t="shared" si="14"/>
        <v>3</v>
      </c>
      <c r="P48" s="3"/>
      <c r="Q48" s="3">
        <f>B48+E48+H48+K48+N48</f>
        <v>9715</v>
      </c>
      <c r="R48" s="3">
        <f t="shared" si="15"/>
        <v>4</v>
      </c>
    </row>
    <row r="49" spans="1:18" ht="12.75">
      <c r="A49" s="37" t="s">
        <v>100</v>
      </c>
      <c r="B49" s="3">
        <f t="shared" si="18"/>
        <v>0</v>
      </c>
      <c r="C49" s="3">
        <v>0</v>
      </c>
      <c r="D49" s="3"/>
      <c r="E49" s="3">
        <v>0</v>
      </c>
      <c r="F49" s="3">
        <f t="shared" si="16"/>
        <v>0</v>
      </c>
      <c r="G49" s="3"/>
      <c r="H49" s="3">
        <v>9543</v>
      </c>
      <c r="I49" s="3">
        <f t="shared" si="12"/>
        <v>7</v>
      </c>
      <c r="J49" s="87"/>
      <c r="K49" s="3">
        <v>7973</v>
      </c>
      <c r="L49" s="3">
        <f t="shared" si="13"/>
        <v>11</v>
      </c>
      <c r="M49" s="3"/>
      <c r="N49" s="3">
        <v>1326</v>
      </c>
      <c r="O49" s="3">
        <f t="shared" si="14"/>
        <v>8</v>
      </c>
      <c r="P49" s="3"/>
      <c r="Q49" s="3">
        <f t="shared" si="17"/>
        <v>18842</v>
      </c>
      <c r="R49" s="3">
        <f t="shared" si="15"/>
        <v>8</v>
      </c>
    </row>
    <row r="50" spans="1:18" ht="12.75">
      <c r="A50" s="37" t="s">
        <v>101</v>
      </c>
      <c r="B50" s="3">
        <f t="shared" si="18"/>
        <v>0</v>
      </c>
      <c r="C50" s="3">
        <v>0</v>
      </c>
      <c r="D50" s="3"/>
      <c r="E50" s="3">
        <v>0</v>
      </c>
      <c r="F50" s="3">
        <f t="shared" si="16"/>
        <v>0</v>
      </c>
      <c r="G50" s="3"/>
      <c r="H50" s="3">
        <v>617</v>
      </c>
      <c r="I50" s="3">
        <f t="shared" si="12"/>
        <v>0</v>
      </c>
      <c r="J50" s="87"/>
      <c r="K50" s="3">
        <v>2150</v>
      </c>
      <c r="L50" s="3">
        <f t="shared" si="13"/>
        <v>3</v>
      </c>
      <c r="M50" s="3"/>
      <c r="N50" s="3">
        <v>584</v>
      </c>
      <c r="O50" s="3">
        <f t="shared" si="14"/>
        <v>3</v>
      </c>
      <c r="P50" s="3"/>
      <c r="Q50" s="3">
        <f>B50+E50+H50+K50+N50</f>
        <v>3351</v>
      </c>
      <c r="R50" s="3">
        <f t="shared" si="15"/>
        <v>1</v>
      </c>
    </row>
    <row r="51" spans="1:18" ht="12.75">
      <c r="A51" s="37" t="s">
        <v>136</v>
      </c>
      <c r="B51" s="3">
        <f t="shared" si="18"/>
        <v>0</v>
      </c>
      <c r="C51" s="3">
        <v>0</v>
      </c>
      <c r="D51" s="3"/>
      <c r="E51" s="3">
        <v>0</v>
      </c>
      <c r="F51" s="3">
        <f t="shared" si="16"/>
        <v>0</v>
      </c>
      <c r="G51" s="3"/>
      <c r="H51" s="3">
        <v>29</v>
      </c>
      <c r="I51" s="3">
        <f t="shared" si="12"/>
        <v>0</v>
      </c>
      <c r="J51" s="87"/>
      <c r="K51" s="3">
        <v>820</v>
      </c>
      <c r="L51" s="3">
        <f t="shared" si="13"/>
        <v>1</v>
      </c>
      <c r="M51" s="3"/>
      <c r="N51" s="3">
        <v>315</v>
      </c>
      <c r="O51" s="3">
        <f t="shared" si="14"/>
        <v>2</v>
      </c>
      <c r="P51" s="3"/>
      <c r="Q51" s="3">
        <f t="shared" si="17"/>
        <v>1164</v>
      </c>
      <c r="R51" s="3">
        <v>1</v>
      </c>
    </row>
    <row r="52" spans="1:18" ht="15.75" customHeight="1">
      <c r="A52" s="38" t="s">
        <v>15</v>
      </c>
      <c r="B52" s="30">
        <f>SUM(B41:B51)</f>
        <v>0</v>
      </c>
      <c r="C52" s="30">
        <f>SUM(C41:C51)</f>
        <v>0</v>
      </c>
      <c r="D52" s="30"/>
      <c r="E52" s="30">
        <f>SUM(E41:E51)</f>
        <v>265</v>
      </c>
      <c r="F52" s="30">
        <f>SUM(F41:F51)</f>
        <v>100</v>
      </c>
      <c r="G52" s="30"/>
      <c r="H52" s="30">
        <f>SUM(H41:H51)</f>
        <v>144953</v>
      </c>
      <c r="I52" s="30">
        <f>SUM(I41:I51)</f>
        <v>100</v>
      </c>
      <c r="J52" s="92"/>
      <c r="K52" s="30">
        <f>SUM(K41:K51)</f>
        <v>72211</v>
      </c>
      <c r="L52" s="30">
        <f>SUM(L41:L51)</f>
        <v>100</v>
      </c>
      <c r="M52" s="30"/>
      <c r="N52" s="30">
        <f>SUM(N41:N51)</f>
        <v>16994</v>
      </c>
      <c r="O52" s="30">
        <f>SUM(O41:O51)</f>
        <v>100</v>
      </c>
      <c r="P52" s="30"/>
      <c r="Q52" s="30">
        <f>SUM(Q41:Q51)</f>
        <v>234423</v>
      </c>
      <c r="R52" s="30">
        <f>SUM(R41:R51)</f>
        <v>100</v>
      </c>
    </row>
    <row r="53" ht="30" customHeight="1">
      <c r="A53" s="50"/>
    </row>
    <row r="54" spans="1:18" ht="26.25" customHeight="1">
      <c r="A54" s="137" t="s">
        <v>137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</row>
  </sheetData>
  <mergeCells count="13">
    <mergeCell ref="Q4:R4"/>
    <mergeCell ref="Q5:R5"/>
    <mergeCell ref="B6:C6"/>
    <mergeCell ref="A54:R54"/>
    <mergeCell ref="E6:F6"/>
    <mergeCell ref="H6:I6"/>
    <mergeCell ref="K6:L6"/>
    <mergeCell ref="N6:O6"/>
    <mergeCell ref="A1:P1"/>
    <mergeCell ref="A2:P2"/>
    <mergeCell ref="A3:P3"/>
    <mergeCell ref="B5:O5"/>
    <mergeCell ref="B4:O4"/>
  </mergeCells>
  <printOptions/>
  <pageMargins left="0.75" right="0.75" top="1" bottom="1" header="0.5" footer="0.5"/>
  <pageSetup fitToHeight="1" fitToWidth="1" horizontalDpi="600" verticalDpi="600" orientation="portrait" paperSize="9" scale="90" r:id="rId2"/>
  <colBreaks count="1" manualBreakCount="1">
    <brk id="18" max="6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1" sqref="E1"/>
    </sheetView>
  </sheetViews>
  <sheetFormatPr defaultColWidth="9.140625" defaultRowHeight="12.75"/>
  <cols>
    <col min="1" max="1" width="21.421875" style="0" customWidth="1"/>
    <col min="2" max="2" width="7.57421875" style="0" customWidth="1"/>
    <col min="3" max="3" width="12.8515625" style="0" customWidth="1"/>
    <col min="4" max="4" width="12.28125" style="0" customWidth="1"/>
  </cols>
  <sheetData>
    <row r="1" spans="1:4" ht="27" customHeight="1">
      <c r="A1" s="135" t="s">
        <v>70</v>
      </c>
      <c r="B1" s="138"/>
      <c r="C1" s="138"/>
      <c r="D1" s="138"/>
    </row>
    <row r="2" spans="1:4" ht="12.75" customHeight="1">
      <c r="A2" s="135"/>
      <c r="B2" s="138"/>
      <c r="C2" s="138"/>
      <c r="D2" s="138"/>
    </row>
    <row r="3" spans="1:5" ht="25.5" customHeight="1">
      <c r="A3" s="119" t="s">
        <v>57</v>
      </c>
      <c r="B3" s="112"/>
      <c r="C3" s="112"/>
      <c r="D3" s="112"/>
      <c r="E3" s="16"/>
    </row>
    <row r="4" spans="1:4" ht="27" customHeight="1">
      <c r="A4" s="46" t="s">
        <v>54</v>
      </c>
      <c r="B4" s="47"/>
      <c r="C4" s="48" t="s">
        <v>41</v>
      </c>
      <c r="D4" s="21"/>
    </row>
    <row r="5" spans="1:4" ht="20.25" customHeight="1">
      <c r="A5" s="2" t="s">
        <v>58</v>
      </c>
      <c r="B5" s="25"/>
      <c r="C5" s="3">
        <v>1172</v>
      </c>
      <c r="D5" s="21"/>
    </row>
    <row r="6" spans="1:4" ht="20.25" customHeight="1">
      <c r="A6" s="2" t="s">
        <v>126</v>
      </c>
      <c r="B6" s="25"/>
      <c r="C6" s="3">
        <v>132.666194</v>
      </c>
      <c r="D6" s="21"/>
    </row>
    <row r="7" spans="1:4" ht="20.25" customHeight="1">
      <c r="A7" s="2" t="s">
        <v>59</v>
      </c>
      <c r="B7" s="25"/>
      <c r="C7" s="3">
        <v>109.788884</v>
      </c>
      <c r="D7" s="21"/>
    </row>
    <row r="8" spans="1:4" ht="20.25" customHeight="1">
      <c r="A8" s="32" t="s">
        <v>15</v>
      </c>
      <c r="B8" s="41"/>
      <c r="C8" s="30">
        <v>1415</v>
      </c>
      <c r="D8" s="21"/>
    </row>
    <row r="9" spans="1:3" ht="24" customHeight="1">
      <c r="A9" s="4"/>
      <c r="B9" s="1"/>
      <c r="C9" s="5"/>
    </row>
    <row r="10" ht="12.75">
      <c r="A10" s="18"/>
    </row>
    <row r="13" spans="1:5" ht="12.75">
      <c r="A13" s="139" t="s">
        <v>71</v>
      </c>
      <c r="B13" s="139"/>
      <c r="C13" s="139"/>
      <c r="D13" s="139"/>
      <c r="E13" s="139"/>
    </row>
    <row r="14" spans="1:4" ht="12.75" customHeight="1">
      <c r="A14" s="135"/>
      <c r="B14" s="112"/>
      <c r="C14" s="112"/>
      <c r="D14" s="112"/>
    </row>
    <row r="15" spans="1:4" ht="25.5" customHeight="1">
      <c r="A15" s="119" t="s">
        <v>51</v>
      </c>
      <c r="B15" s="112"/>
      <c r="C15" s="112"/>
      <c r="D15" s="112"/>
    </row>
    <row r="16" spans="1:4" ht="27" customHeight="1">
      <c r="A16" s="46" t="s">
        <v>12</v>
      </c>
      <c r="B16" s="47"/>
      <c r="C16" s="48" t="s">
        <v>11</v>
      </c>
      <c r="D16" s="48" t="s">
        <v>13</v>
      </c>
    </row>
    <row r="17" spans="1:4" ht="20.25" customHeight="1">
      <c r="A17" s="43" t="s">
        <v>44</v>
      </c>
      <c r="B17" s="40"/>
      <c r="C17" s="44">
        <v>134460091</v>
      </c>
      <c r="D17" s="5">
        <v>2570212</v>
      </c>
    </row>
    <row r="18" spans="1:4" ht="20.25" customHeight="1">
      <c r="A18" s="43" t="s">
        <v>45</v>
      </c>
      <c r="B18" s="40"/>
      <c r="C18" s="44">
        <v>117752779</v>
      </c>
      <c r="D18" s="5">
        <v>2146155</v>
      </c>
    </row>
    <row r="19" spans="1:4" ht="20.25" customHeight="1">
      <c r="A19" s="43" t="s">
        <v>46</v>
      </c>
      <c r="B19" s="40"/>
      <c r="C19" s="68">
        <v>115084521</v>
      </c>
      <c r="D19" s="68">
        <v>2026504</v>
      </c>
    </row>
    <row r="20" spans="1:4" ht="20.25" customHeight="1">
      <c r="A20" s="67">
        <v>2008</v>
      </c>
      <c r="B20" s="1"/>
      <c r="C20" s="68">
        <v>109378104</v>
      </c>
      <c r="D20" s="79">
        <v>1845742</v>
      </c>
    </row>
    <row r="21" spans="1:5" ht="20.25" customHeight="1">
      <c r="A21" s="64">
        <v>2009</v>
      </c>
      <c r="B21" s="50"/>
      <c r="C21" s="59">
        <v>109788884</v>
      </c>
      <c r="D21" s="76">
        <v>1758669</v>
      </c>
      <c r="E21" s="78"/>
    </row>
    <row r="22" ht="24" customHeight="1"/>
  </sheetData>
  <mergeCells count="6">
    <mergeCell ref="A14:D14"/>
    <mergeCell ref="A15:D15"/>
    <mergeCell ref="A1:D1"/>
    <mergeCell ref="A2:D2"/>
    <mergeCell ref="A3:D3"/>
    <mergeCell ref="A13:E13"/>
  </mergeCells>
  <printOptions/>
  <pageMargins left="0.7874015748031497" right="0.5905511811023623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S1" sqref="S1"/>
    </sheetView>
  </sheetViews>
  <sheetFormatPr defaultColWidth="9.140625" defaultRowHeight="12.75"/>
  <cols>
    <col min="1" max="1" width="18.140625" style="0" customWidth="1"/>
    <col min="2" max="2" width="4.7109375" style="0" customWidth="1"/>
    <col min="3" max="3" width="3.7109375" style="0" customWidth="1"/>
    <col min="4" max="4" width="1.7109375" style="0" customWidth="1"/>
    <col min="5" max="5" width="6.28125" style="0" customWidth="1"/>
    <col min="6" max="6" width="3.7109375" style="0" customWidth="1"/>
    <col min="7" max="7" width="1.7109375" style="0" customWidth="1"/>
    <col min="8" max="8" width="6.28125" style="0" customWidth="1"/>
    <col min="9" max="9" width="3.7109375" style="0" customWidth="1"/>
    <col min="10" max="10" width="1.7109375" style="0" customWidth="1"/>
    <col min="11" max="11" width="6.28125" style="0" customWidth="1"/>
    <col min="12" max="12" width="3.7109375" style="0" customWidth="1"/>
    <col min="13" max="13" width="1.7109375" style="0" customWidth="1"/>
    <col min="14" max="14" width="6.28125" style="0" customWidth="1"/>
    <col min="15" max="15" width="3.7109375" style="0" customWidth="1"/>
    <col min="16" max="16" width="1.7109375" style="0" customWidth="1"/>
    <col min="17" max="17" width="6.28125" style="0" customWidth="1"/>
    <col min="18" max="18" width="3.7109375" style="0" customWidth="1"/>
  </cols>
  <sheetData>
    <row r="1" spans="1:18" ht="26.25" customHeight="1">
      <c r="A1" s="142" t="s">
        <v>112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2.75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24.75" customHeight="1">
      <c r="A3" s="144" t="s">
        <v>113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18" ht="15.75" customHeight="1">
      <c r="A4" s="33" t="s">
        <v>14</v>
      </c>
      <c r="B4" s="146" t="s">
        <v>122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1:18" ht="15.75" customHeight="1">
      <c r="A5" s="40"/>
      <c r="B5" s="140" t="s">
        <v>10</v>
      </c>
      <c r="C5" s="140"/>
      <c r="D5" s="140"/>
      <c r="E5" s="141"/>
      <c r="F5" s="141"/>
      <c r="G5" s="141"/>
      <c r="H5" s="140"/>
      <c r="I5" s="140"/>
      <c r="J5" s="140"/>
      <c r="K5" s="140"/>
      <c r="L5" s="140"/>
      <c r="M5" s="140"/>
      <c r="N5" s="149"/>
      <c r="O5" s="149"/>
      <c r="P5" s="4"/>
      <c r="Q5" s="149" t="s">
        <v>15</v>
      </c>
      <c r="R5" s="149"/>
    </row>
    <row r="6" spans="1:18" ht="15.75" customHeight="1">
      <c r="A6" s="40"/>
      <c r="B6" s="126" t="s">
        <v>72</v>
      </c>
      <c r="C6" s="126"/>
      <c r="D6" s="95"/>
      <c r="E6" s="126" t="s">
        <v>73</v>
      </c>
      <c r="F6" s="148"/>
      <c r="G6" s="95"/>
      <c r="H6" s="126" t="s">
        <v>74</v>
      </c>
      <c r="I6" s="126"/>
      <c r="J6" s="95"/>
      <c r="K6" s="126" t="s">
        <v>75</v>
      </c>
      <c r="L6" s="126"/>
      <c r="M6" s="95"/>
      <c r="N6" s="147" t="s">
        <v>89</v>
      </c>
      <c r="O6" s="148"/>
      <c r="P6" s="85"/>
      <c r="Q6" s="96"/>
      <c r="R6" s="97"/>
    </row>
    <row r="7" spans="1:18" ht="15.75" customHeight="1">
      <c r="A7" s="41"/>
      <c r="B7" s="28" t="s">
        <v>7</v>
      </c>
      <c r="C7" s="28" t="s">
        <v>8</v>
      </c>
      <c r="D7" s="28"/>
      <c r="E7" s="28" t="s">
        <v>7</v>
      </c>
      <c r="F7" s="42" t="s">
        <v>8</v>
      </c>
      <c r="G7" s="28"/>
      <c r="H7" s="28" t="s">
        <v>7</v>
      </c>
      <c r="I7" s="28" t="s">
        <v>8</v>
      </c>
      <c r="J7" s="28"/>
      <c r="K7" s="28" t="s">
        <v>7</v>
      </c>
      <c r="L7" s="28" t="s">
        <v>8</v>
      </c>
      <c r="M7" s="28"/>
      <c r="N7" s="98" t="s">
        <v>7</v>
      </c>
      <c r="O7" s="28" t="s">
        <v>8</v>
      </c>
      <c r="P7" s="28"/>
      <c r="Q7" s="28" t="s">
        <v>7</v>
      </c>
      <c r="R7" s="42" t="s">
        <v>8</v>
      </c>
    </row>
    <row r="8" spans="1:18" ht="20.25" customHeight="1">
      <c r="A8" s="99" t="s">
        <v>5</v>
      </c>
      <c r="B8" s="39"/>
      <c r="C8" s="39"/>
      <c r="D8" s="39"/>
      <c r="E8" s="39"/>
      <c r="F8" s="100"/>
      <c r="G8" s="39"/>
      <c r="H8" s="39"/>
      <c r="I8" s="39"/>
      <c r="J8" s="39"/>
      <c r="K8" s="39"/>
      <c r="L8" s="39"/>
      <c r="M8" s="39"/>
      <c r="N8" s="44"/>
      <c r="O8" s="39"/>
      <c r="P8" s="39"/>
      <c r="Q8" s="39"/>
      <c r="R8" s="100"/>
    </row>
    <row r="9" spans="1:18" ht="20.25" customHeight="1">
      <c r="A9" s="4" t="s">
        <v>123</v>
      </c>
      <c r="B9" s="44">
        <v>0</v>
      </c>
      <c r="C9" s="100">
        <v>0</v>
      </c>
      <c r="D9" s="39"/>
      <c r="E9" s="44">
        <v>18</v>
      </c>
      <c r="F9" s="3">
        <f aca="true" t="shared" si="0" ref="F9:F14">ROUND(E9/$E$25*100,0)</f>
        <v>13</v>
      </c>
      <c r="G9" s="39"/>
      <c r="H9" s="101">
        <v>3325</v>
      </c>
      <c r="I9" s="3">
        <f aca="true" t="shared" si="1" ref="I9:I23">ROUND(H9/$H$25*100,0)</f>
        <v>4</v>
      </c>
      <c r="J9" s="39"/>
      <c r="K9" s="44">
        <v>2958</v>
      </c>
      <c r="L9" s="3">
        <f aca="true" t="shared" si="2" ref="L9:L16">ROUND(K9/$K$25*100,0)</f>
        <v>6</v>
      </c>
      <c r="M9" s="39"/>
      <c r="N9" s="44">
        <v>1618</v>
      </c>
      <c r="O9" s="3">
        <f aca="true" t="shared" si="3" ref="O9:O14">ROUND(N9/$N$25*100,0)</f>
        <v>18</v>
      </c>
      <c r="P9" s="39"/>
      <c r="Q9" s="44">
        <f>B9+E9+H9+K9+N9</f>
        <v>7919</v>
      </c>
      <c r="R9" s="3">
        <f aca="true" t="shared" si="4" ref="R9:R24">ROUND(Q9/$Q$25*100,0)</f>
        <v>6</v>
      </c>
    </row>
    <row r="10" spans="1:18" ht="12.75">
      <c r="A10" s="43" t="s">
        <v>42</v>
      </c>
      <c r="B10" s="44">
        <v>0</v>
      </c>
      <c r="C10" s="100">
        <v>0</v>
      </c>
      <c r="D10" s="4"/>
      <c r="E10" s="5">
        <v>14</v>
      </c>
      <c r="F10" s="3">
        <f t="shared" si="0"/>
        <v>10</v>
      </c>
      <c r="G10" s="4"/>
      <c r="H10" s="77">
        <v>1967</v>
      </c>
      <c r="I10" s="3">
        <f t="shared" si="1"/>
        <v>2</v>
      </c>
      <c r="J10" s="2"/>
      <c r="K10" s="5">
        <v>1375</v>
      </c>
      <c r="L10" s="3">
        <f t="shared" si="2"/>
        <v>3</v>
      </c>
      <c r="M10" s="4"/>
      <c r="N10" s="5">
        <v>345</v>
      </c>
      <c r="O10" s="3">
        <f t="shared" si="3"/>
        <v>4</v>
      </c>
      <c r="P10" s="4"/>
      <c r="Q10" s="44">
        <f aca="true" t="shared" si="5" ref="Q10:Q24">B10+E10+H10+K10+N10</f>
        <v>3701</v>
      </c>
      <c r="R10" s="3">
        <f t="shared" si="4"/>
        <v>3</v>
      </c>
    </row>
    <row r="11" spans="1:18" ht="12.75">
      <c r="A11" s="37" t="s">
        <v>77</v>
      </c>
      <c r="B11" s="44">
        <v>0</v>
      </c>
      <c r="C11" s="100">
        <v>0</v>
      </c>
      <c r="D11" s="2"/>
      <c r="E11" s="3">
        <v>12</v>
      </c>
      <c r="F11" s="72">
        <f t="shared" si="0"/>
        <v>8</v>
      </c>
      <c r="G11" s="2"/>
      <c r="H11" s="72">
        <v>2184</v>
      </c>
      <c r="I11" s="3">
        <f t="shared" si="1"/>
        <v>2</v>
      </c>
      <c r="J11" s="2"/>
      <c r="K11" s="3">
        <v>1460</v>
      </c>
      <c r="L11" s="3">
        <f t="shared" si="2"/>
        <v>3</v>
      </c>
      <c r="M11" s="2"/>
      <c r="N11" s="3">
        <v>388</v>
      </c>
      <c r="O11" s="3">
        <f t="shared" si="3"/>
        <v>4</v>
      </c>
      <c r="P11" s="2"/>
      <c r="Q11" s="44">
        <f t="shared" si="5"/>
        <v>4044</v>
      </c>
      <c r="R11" s="3">
        <f t="shared" si="4"/>
        <v>3</v>
      </c>
    </row>
    <row r="12" spans="1:18" ht="12.75">
      <c r="A12" s="37" t="s">
        <v>78</v>
      </c>
      <c r="B12" s="44">
        <v>0</v>
      </c>
      <c r="C12" s="100">
        <v>0</v>
      </c>
      <c r="D12" s="2"/>
      <c r="E12" s="3">
        <v>12</v>
      </c>
      <c r="F12" s="72">
        <f t="shared" si="0"/>
        <v>8</v>
      </c>
      <c r="G12" s="2"/>
      <c r="H12" s="72">
        <v>2475</v>
      </c>
      <c r="I12" s="3">
        <f t="shared" si="1"/>
        <v>3</v>
      </c>
      <c r="J12" s="2"/>
      <c r="K12" s="3">
        <v>2059</v>
      </c>
      <c r="L12" s="3">
        <f t="shared" si="2"/>
        <v>5</v>
      </c>
      <c r="M12" s="2"/>
      <c r="N12" s="86">
        <v>720</v>
      </c>
      <c r="O12" s="3">
        <f t="shared" si="3"/>
        <v>8</v>
      </c>
      <c r="P12" s="2"/>
      <c r="Q12" s="44">
        <f t="shared" si="5"/>
        <v>5266</v>
      </c>
      <c r="R12" s="3">
        <f t="shared" si="4"/>
        <v>4</v>
      </c>
    </row>
    <row r="13" spans="1:18" ht="12.75">
      <c r="A13" s="37" t="s">
        <v>79</v>
      </c>
      <c r="B13" s="44">
        <v>0</v>
      </c>
      <c r="C13" s="100">
        <v>0</v>
      </c>
      <c r="D13" s="2"/>
      <c r="E13" s="3">
        <v>25</v>
      </c>
      <c r="F13" s="72">
        <f t="shared" si="0"/>
        <v>17</v>
      </c>
      <c r="G13" s="2"/>
      <c r="H13" s="72">
        <v>4031</v>
      </c>
      <c r="I13" s="3">
        <f t="shared" si="1"/>
        <v>5</v>
      </c>
      <c r="J13" s="2"/>
      <c r="K13" s="3">
        <v>3685</v>
      </c>
      <c r="L13" s="3">
        <f t="shared" si="2"/>
        <v>8</v>
      </c>
      <c r="M13" s="2"/>
      <c r="N13" s="86">
        <v>1515</v>
      </c>
      <c r="O13" s="3">
        <f t="shared" si="3"/>
        <v>17</v>
      </c>
      <c r="P13" s="2"/>
      <c r="Q13" s="44">
        <f t="shared" si="5"/>
        <v>9256</v>
      </c>
      <c r="R13" s="3">
        <f t="shared" si="4"/>
        <v>6</v>
      </c>
    </row>
    <row r="14" spans="1:18" ht="12.75">
      <c r="A14" s="37" t="s">
        <v>114</v>
      </c>
      <c r="B14" s="44">
        <v>0</v>
      </c>
      <c r="C14" s="100">
        <v>0</v>
      </c>
      <c r="D14" s="2"/>
      <c r="E14" s="3">
        <v>25</v>
      </c>
      <c r="F14" s="72">
        <f t="shared" si="0"/>
        <v>17</v>
      </c>
      <c r="G14" s="2"/>
      <c r="H14" s="72">
        <v>6516</v>
      </c>
      <c r="I14" s="3">
        <f t="shared" si="1"/>
        <v>7</v>
      </c>
      <c r="J14" s="2"/>
      <c r="K14" s="3">
        <v>4668</v>
      </c>
      <c r="L14" s="3">
        <f t="shared" si="2"/>
        <v>10</v>
      </c>
      <c r="M14" s="2"/>
      <c r="N14" s="86">
        <v>1349</v>
      </c>
      <c r="O14" s="3">
        <f t="shared" si="3"/>
        <v>15</v>
      </c>
      <c r="P14" s="2"/>
      <c r="Q14" s="44">
        <f t="shared" si="5"/>
        <v>12558</v>
      </c>
      <c r="R14" s="3">
        <f t="shared" si="4"/>
        <v>9</v>
      </c>
    </row>
    <row r="15" spans="1:18" ht="12.75">
      <c r="A15" s="37" t="s">
        <v>81</v>
      </c>
      <c r="B15" s="44">
        <v>0</v>
      </c>
      <c r="C15" s="100">
        <v>0</v>
      </c>
      <c r="D15" s="2"/>
      <c r="E15" s="3">
        <v>22</v>
      </c>
      <c r="F15" s="3">
        <v>16</v>
      </c>
      <c r="G15" s="2"/>
      <c r="H15" s="72">
        <v>11167</v>
      </c>
      <c r="I15" s="3">
        <f t="shared" si="1"/>
        <v>13</v>
      </c>
      <c r="J15" s="2"/>
      <c r="K15" s="3">
        <v>6181</v>
      </c>
      <c r="L15" s="3">
        <f t="shared" si="2"/>
        <v>14</v>
      </c>
      <c r="M15" s="2"/>
      <c r="N15" s="86">
        <v>1030</v>
      </c>
      <c r="O15" s="3">
        <f aca="true" t="shared" si="6" ref="O15:O21">ROUND(N15/$N$25*100,0)</f>
        <v>12</v>
      </c>
      <c r="P15" s="2"/>
      <c r="Q15" s="44">
        <f t="shared" si="5"/>
        <v>18400</v>
      </c>
      <c r="R15" s="3">
        <f t="shared" si="4"/>
        <v>13</v>
      </c>
    </row>
    <row r="16" spans="1:18" ht="12.75">
      <c r="A16" s="37" t="s">
        <v>82</v>
      </c>
      <c r="B16" s="44">
        <v>0</v>
      </c>
      <c r="C16" s="100">
        <v>0</v>
      </c>
      <c r="D16" s="2"/>
      <c r="E16" s="3">
        <v>7</v>
      </c>
      <c r="F16" s="3">
        <f aca="true" t="shared" si="7" ref="F16:F24">ROUND(E16/$E$25*100,0)</f>
        <v>5</v>
      </c>
      <c r="G16" s="2"/>
      <c r="H16" s="72">
        <v>15974</v>
      </c>
      <c r="I16" s="3">
        <f t="shared" si="1"/>
        <v>18</v>
      </c>
      <c r="J16" s="2"/>
      <c r="K16" s="3">
        <v>8061</v>
      </c>
      <c r="L16" s="3">
        <f t="shared" si="2"/>
        <v>18</v>
      </c>
      <c r="M16" s="2"/>
      <c r="N16" s="86">
        <v>822</v>
      </c>
      <c r="O16" s="3">
        <f t="shared" si="6"/>
        <v>9</v>
      </c>
      <c r="P16" s="2"/>
      <c r="Q16" s="44">
        <f t="shared" si="5"/>
        <v>24864</v>
      </c>
      <c r="R16" s="3">
        <f t="shared" si="4"/>
        <v>17</v>
      </c>
    </row>
    <row r="17" spans="1:18" ht="12.75">
      <c r="A17" s="37" t="s">
        <v>83</v>
      </c>
      <c r="B17" s="44">
        <v>0</v>
      </c>
      <c r="C17" s="100">
        <v>0</v>
      </c>
      <c r="D17" s="2"/>
      <c r="E17" s="3">
        <v>4</v>
      </c>
      <c r="F17" s="3">
        <f t="shared" si="7"/>
        <v>3</v>
      </c>
      <c r="G17" s="2"/>
      <c r="H17" s="72">
        <v>12851</v>
      </c>
      <c r="I17" s="3">
        <f t="shared" si="1"/>
        <v>15</v>
      </c>
      <c r="J17" s="2"/>
      <c r="K17" s="3">
        <v>6621</v>
      </c>
      <c r="L17" s="3">
        <v>14</v>
      </c>
      <c r="M17" s="2"/>
      <c r="N17" s="86">
        <v>574</v>
      </c>
      <c r="O17" s="3">
        <v>7</v>
      </c>
      <c r="P17" s="2"/>
      <c r="Q17" s="44">
        <f t="shared" si="5"/>
        <v>20050</v>
      </c>
      <c r="R17" s="3">
        <f t="shared" si="4"/>
        <v>14</v>
      </c>
    </row>
    <row r="18" spans="1:18" ht="12.75">
      <c r="A18" s="37" t="s">
        <v>139</v>
      </c>
      <c r="B18" s="44">
        <v>0</v>
      </c>
      <c r="C18" s="100">
        <v>0</v>
      </c>
      <c r="D18" s="2"/>
      <c r="E18" s="3">
        <v>4</v>
      </c>
      <c r="F18" s="3">
        <f t="shared" si="7"/>
        <v>3</v>
      </c>
      <c r="G18" s="2"/>
      <c r="H18" s="72">
        <v>15865</v>
      </c>
      <c r="I18" s="3">
        <f t="shared" si="1"/>
        <v>18</v>
      </c>
      <c r="J18" s="2"/>
      <c r="K18" s="3">
        <v>6232</v>
      </c>
      <c r="L18" s="3">
        <f>ROUND(K18/$K$25*100,0)</f>
        <v>14</v>
      </c>
      <c r="M18" s="2"/>
      <c r="N18" s="86">
        <v>407</v>
      </c>
      <c r="O18" s="3">
        <f t="shared" si="6"/>
        <v>5</v>
      </c>
      <c r="P18" s="2"/>
      <c r="Q18" s="44">
        <f t="shared" si="5"/>
        <v>22508</v>
      </c>
      <c r="R18" s="3">
        <f t="shared" si="4"/>
        <v>16</v>
      </c>
    </row>
    <row r="19" spans="1:18" ht="12.75">
      <c r="A19" s="37" t="s">
        <v>115</v>
      </c>
      <c r="B19" s="3">
        <v>0</v>
      </c>
      <c r="C19" s="100">
        <v>0</v>
      </c>
      <c r="D19" s="2"/>
      <c r="E19" s="3">
        <v>0</v>
      </c>
      <c r="F19" s="3">
        <f t="shared" si="7"/>
        <v>0</v>
      </c>
      <c r="G19" s="2"/>
      <c r="H19" s="72">
        <v>4511</v>
      </c>
      <c r="I19" s="3">
        <f t="shared" si="1"/>
        <v>5</v>
      </c>
      <c r="J19" s="2"/>
      <c r="K19" s="3">
        <v>1004</v>
      </c>
      <c r="L19" s="3">
        <f aca="true" t="shared" si="8" ref="L19:L24">ROUND(K19/$K$25*100,0)</f>
        <v>2</v>
      </c>
      <c r="M19" s="2"/>
      <c r="N19" s="86">
        <v>41</v>
      </c>
      <c r="O19" s="3">
        <v>1</v>
      </c>
      <c r="P19" s="2"/>
      <c r="Q19" s="44">
        <f t="shared" si="5"/>
        <v>5556</v>
      </c>
      <c r="R19" s="3">
        <f t="shared" si="4"/>
        <v>4</v>
      </c>
    </row>
    <row r="20" spans="1:18" ht="12.75">
      <c r="A20" s="37" t="s">
        <v>116</v>
      </c>
      <c r="B20" s="3">
        <v>0</v>
      </c>
      <c r="C20" s="100">
        <v>0</v>
      </c>
      <c r="D20" s="2"/>
      <c r="E20" s="3">
        <v>0</v>
      </c>
      <c r="F20" s="3">
        <f t="shared" si="7"/>
        <v>0</v>
      </c>
      <c r="G20" s="2"/>
      <c r="H20" s="72">
        <v>2635</v>
      </c>
      <c r="I20" s="3">
        <f t="shared" si="1"/>
        <v>3</v>
      </c>
      <c r="J20" s="2"/>
      <c r="K20" s="3">
        <v>499</v>
      </c>
      <c r="L20" s="3">
        <f t="shared" si="8"/>
        <v>1</v>
      </c>
      <c r="M20" s="2"/>
      <c r="N20" s="86">
        <v>24</v>
      </c>
      <c r="O20" s="3">
        <f t="shared" si="6"/>
        <v>0</v>
      </c>
      <c r="P20" s="2"/>
      <c r="Q20" s="44">
        <f t="shared" si="5"/>
        <v>3158</v>
      </c>
      <c r="R20" s="3">
        <f t="shared" si="4"/>
        <v>2</v>
      </c>
    </row>
    <row r="21" spans="1:18" ht="12.75">
      <c r="A21" s="37" t="s">
        <v>117</v>
      </c>
      <c r="B21" s="3">
        <v>0</v>
      </c>
      <c r="C21" s="100">
        <v>0</v>
      </c>
      <c r="D21" s="2"/>
      <c r="E21" s="3">
        <v>0</v>
      </c>
      <c r="F21" s="3">
        <f t="shared" si="7"/>
        <v>0</v>
      </c>
      <c r="G21" s="2"/>
      <c r="H21" s="72">
        <v>1546</v>
      </c>
      <c r="I21" s="3">
        <f t="shared" si="1"/>
        <v>2</v>
      </c>
      <c r="J21" s="2"/>
      <c r="K21" s="3">
        <v>309</v>
      </c>
      <c r="L21" s="3">
        <f t="shared" si="8"/>
        <v>1</v>
      </c>
      <c r="M21" s="2"/>
      <c r="N21" s="86">
        <v>14</v>
      </c>
      <c r="O21" s="3">
        <f t="shared" si="6"/>
        <v>0</v>
      </c>
      <c r="P21" s="2"/>
      <c r="Q21" s="44">
        <f t="shared" si="5"/>
        <v>1869</v>
      </c>
      <c r="R21" s="3">
        <f t="shared" si="4"/>
        <v>1</v>
      </c>
    </row>
    <row r="22" spans="1:18" ht="12.75">
      <c r="A22" s="37" t="s">
        <v>118</v>
      </c>
      <c r="B22" s="3">
        <v>0</v>
      </c>
      <c r="C22" s="100">
        <v>0</v>
      </c>
      <c r="D22" s="2"/>
      <c r="E22" s="3">
        <v>0</v>
      </c>
      <c r="F22" s="3">
        <f t="shared" si="7"/>
        <v>0</v>
      </c>
      <c r="G22" s="2"/>
      <c r="H22" s="72">
        <v>871</v>
      </c>
      <c r="I22" s="3">
        <f t="shared" si="1"/>
        <v>1</v>
      </c>
      <c r="J22" s="2"/>
      <c r="K22" s="3">
        <v>170</v>
      </c>
      <c r="L22" s="3">
        <f t="shared" si="8"/>
        <v>0</v>
      </c>
      <c r="M22" s="2"/>
      <c r="N22" s="86">
        <v>11</v>
      </c>
      <c r="O22" s="3">
        <f>ROUND(N22/$N$25*100,0)</f>
        <v>0</v>
      </c>
      <c r="P22" s="2"/>
      <c r="Q22" s="44">
        <f t="shared" si="5"/>
        <v>1052</v>
      </c>
      <c r="R22" s="3">
        <f t="shared" si="4"/>
        <v>1</v>
      </c>
    </row>
    <row r="23" spans="1:18" ht="12.75">
      <c r="A23" s="37" t="s">
        <v>119</v>
      </c>
      <c r="B23" s="3">
        <v>0</v>
      </c>
      <c r="C23" s="100">
        <v>0</v>
      </c>
      <c r="D23" s="2"/>
      <c r="E23" s="3">
        <v>0</v>
      </c>
      <c r="F23" s="3">
        <f t="shared" si="7"/>
        <v>0</v>
      </c>
      <c r="G23" s="2"/>
      <c r="H23" s="72">
        <v>517</v>
      </c>
      <c r="I23" s="3">
        <f t="shared" si="1"/>
        <v>1</v>
      </c>
      <c r="J23" s="2"/>
      <c r="K23" s="3">
        <v>115</v>
      </c>
      <c r="L23" s="3">
        <f t="shared" si="8"/>
        <v>0</v>
      </c>
      <c r="M23" s="2"/>
      <c r="N23" s="86">
        <v>8</v>
      </c>
      <c r="O23" s="3">
        <f>ROUND(N23/$N$25*100,0)</f>
        <v>0</v>
      </c>
      <c r="P23" s="2"/>
      <c r="Q23" s="44">
        <f t="shared" si="5"/>
        <v>640</v>
      </c>
      <c r="R23" s="3">
        <f t="shared" si="4"/>
        <v>0</v>
      </c>
    </row>
    <row r="24" spans="1:18" ht="12.75">
      <c r="A24" s="37" t="s">
        <v>110</v>
      </c>
      <c r="B24" s="2">
        <v>0</v>
      </c>
      <c r="C24" s="100">
        <v>0</v>
      </c>
      <c r="D24" s="2"/>
      <c r="E24" s="3">
        <v>0</v>
      </c>
      <c r="F24" s="3">
        <f t="shared" si="7"/>
        <v>0</v>
      </c>
      <c r="G24" s="2"/>
      <c r="H24" s="72">
        <v>1330</v>
      </c>
      <c r="I24" s="3">
        <v>1</v>
      </c>
      <c r="J24" s="2"/>
      <c r="K24" s="3">
        <v>240</v>
      </c>
      <c r="L24" s="3">
        <f t="shared" si="8"/>
        <v>1</v>
      </c>
      <c r="M24" s="2"/>
      <c r="N24" s="86">
        <v>29</v>
      </c>
      <c r="O24" s="3">
        <f>ROUND(N24/$N$25*100,0)</f>
        <v>0</v>
      </c>
      <c r="P24" s="2"/>
      <c r="Q24" s="44">
        <f t="shared" si="5"/>
        <v>1599</v>
      </c>
      <c r="R24" s="3">
        <f t="shared" si="4"/>
        <v>1</v>
      </c>
    </row>
    <row r="25" spans="1:18" ht="15.75" customHeight="1">
      <c r="A25" s="84" t="s">
        <v>15</v>
      </c>
      <c r="B25" s="5">
        <f>SUM(B9:B24)</f>
        <v>0</v>
      </c>
      <c r="C25" s="100">
        <f>SUM(C9:C24)</f>
        <v>0</v>
      </c>
      <c r="D25" s="4"/>
      <c r="E25" s="5">
        <f>SUM(E9:E24)</f>
        <v>143</v>
      </c>
      <c r="F25" s="105">
        <f>SUM(F9:F24)</f>
        <v>100</v>
      </c>
      <c r="G25" s="4"/>
      <c r="H25" s="5">
        <f>SUM(H9:H24)</f>
        <v>87765</v>
      </c>
      <c r="I25" s="100">
        <f>SUM(I9:I24)</f>
        <v>100</v>
      </c>
      <c r="J25" s="4"/>
      <c r="K25" s="5">
        <f>SUM(K9:K24)</f>
        <v>45637</v>
      </c>
      <c r="L25" s="100">
        <f>SUM(L9:L24)</f>
        <v>100</v>
      </c>
      <c r="M25" s="4"/>
      <c r="N25" s="5">
        <f>SUM(N9:N24)</f>
        <v>8895</v>
      </c>
      <c r="O25" s="100">
        <f>SUM(O9:O24)</f>
        <v>100</v>
      </c>
      <c r="P25" s="4"/>
      <c r="Q25" s="5">
        <f>SUM(Q9:Q24)</f>
        <v>142440</v>
      </c>
      <c r="R25" s="100">
        <f>SUM(R9:R24)</f>
        <v>100</v>
      </c>
    </row>
    <row r="26" spans="1:18" ht="12.75">
      <c r="A26" s="84"/>
      <c r="B26" s="5"/>
      <c r="C26" s="100"/>
      <c r="D26" s="4"/>
      <c r="E26" s="5"/>
      <c r="F26" s="100"/>
      <c r="G26" s="4"/>
      <c r="H26" s="5"/>
      <c r="I26" s="100"/>
      <c r="J26" s="4"/>
      <c r="K26" s="5"/>
      <c r="L26" s="100"/>
      <c r="M26" s="4"/>
      <c r="N26" s="5"/>
      <c r="O26" s="100"/>
      <c r="P26" s="4"/>
      <c r="Q26" s="5"/>
      <c r="R26" s="100"/>
    </row>
    <row r="27" spans="1:18" ht="20.25" customHeight="1">
      <c r="A27" s="99" t="s">
        <v>4</v>
      </c>
      <c r="B27" s="39"/>
      <c r="C27" s="39"/>
      <c r="D27" s="39"/>
      <c r="E27" s="39"/>
      <c r="F27" s="100"/>
      <c r="G27" s="39"/>
      <c r="H27" s="39"/>
      <c r="I27" s="39"/>
      <c r="J27" s="39"/>
      <c r="K27" s="39"/>
      <c r="L27" s="39"/>
      <c r="M27" s="39"/>
      <c r="N27" s="44"/>
      <c r="O27" s="39"/>
      <c r="P27" s="39"/>
      <c r="Q27" s="39"/>
      <c r="R27" s="100"/>
    </row>
    <row r="28" spans="1:18" ht="20.25" customHeight="1">
      <c r="A28" s="4" t="s">
        <v>123</v>
      </c>
      <c r="B28" s="44">
        <v>0</v>
      </c>
      <c r="C28" s="100">
        <v>0</v>
      </c>
      <c r="D28" s="39"/>
      <c r="E28" s="44">
        <v>17</v>
      </c>
      <c r="F28" s="3">
        <f aca="true" t="shared" si="9" ref="F28:F41">ROUND(E28/$E$42*100,0)</f>
        <v>14</v>
      </c>
      <c r="G28" s="39"/>
      <c r="H28" s="44">
        <v>2931</v>
      </c>
      <c r="I28" s="3">
        <f aca="true" t="shared" si="10" ref="I28:I41">ROUND(H28/$H$42*100,0)</f>
        <v>5</v>
      </c>
      <c r="J28" s="39"/>
      <c r="K28" s="44">
        <v>3236</v>
      </c>
      <c r="L28" s="3">
        <f aca="true" t="shared" si="11" ref="L28:L41">ROUND(K28/$K$42*100,0)</f>
        <v>12</v>
      </c>
      <c r="M28" s="39"/>
      <c r="N28" s="44">
        <v>2726</v>
      </c>
      <c r="O28" s="3">
        <f>ROUND(N28/$N$42*100,0)</f>
        <v>34</v>
      </c>
      <c r="P28" s="39"/>
      <c r="Q28" s="44">
        <f>B28+E28+H28+K28+N28</f>
        <v>8910</v>
      </c>
      <c r="R28" s="3">
        <f>ROUND(Q28/$Q$42*100,0)</f>
        <v>10</v>
      </c>
    </row>
    <row r="29" spans="1:18" ht="12.75">
      <c r="A29" s="43" t="s">
        <v>42</v>
      </c>
      <c r="B29" s="5">
        <v>0</v>
      </c>
      <c r="C29" s="100">
        <v>0</v>
      </c>
      <c r="D29" s="4"/>
      <c r="E29" s="5">
        <v>33</v>
      </c>
      <c r="F29" s="3">
        <f t="shared" si="9"/>
        <v>27</v>
      </c>
      <c r="G29" s="4"/>
      <c r="H29" s="5">
        <v>2391</v>
      </c>
      <c r="I29" s="3">
        <f t="shared" si="10"/>
        <v>4</v>
      </c>
      <c r="J29" s="2"/>
      <c r="K29" s="5">
        <v>2102</v>
      </c>
      <c r="L29" s="3">
        <f t="shared" si="11"/>
        <v>8</v>
      </c>
      <c r="M29" s="4"/>
      <c r="N29" s="5">
        <v>551</v>
      </c>
      <c r="O29" s="3">
        <f>ROUND(N29/$N$42*100,0)</f>
        <v>7</v>
      </c>
      <c r="P29" s="4"/>
      <c r="Q29" s="44">
        <f aca="true" t="shared" si="12" ref="Q29:Q41">B29+E29+H29+K29+N29</f>
        <v>5077</v>
      </c>
      <c r="R29" s="3">
        <v>5</v>
      </c>
    </row>
    <row r="30" spans="1:18" ht="12.75">
      <c r="A30" s="37" t="s">
        <v>77</v>
      </c>
      <c r="B30" s="3">
        <v>0</v>
      </c>
      <c r="C30" s="100">
        <v>0</v>
      </c>
      <c r="D30" s="2"/>
      <c r="E30" s="3">
        <v>10</v>
      </c>
      <c r="F30" s="3">
        <f t="shared" si="9"/>
        <v>8</v>
      </c>
      <c r="G30" s="2"/>
      <c r="H30" s="3">
        <v>1560</v>
      </c>
      <c r="I30" s="3">
        <f t="shared" si="10"/>
        <v>3</v>
      </c>
      <c r="J30" s="2"/>
      <c r="K30" s="3">
        <v>1210</v>
      </c>
      <c r="L30" s="3">
        <f t="shared" si="11"/>
        <v>5</v>
      </c>
      <c r="M30" s="2"/>
      <c r="N30" s="3">
        <v>409</v>
      </c>
      <c r="O30" s="3">
        <f>ROUND(N30/$N$42*100,0)</f>
        <v>5</v>
      </c>
      <c r="P30" s="2"/>
      <c r="Q30" s="44">
        <f t="shared" si="12"/>
        <v>3189</v>
      </c>
      <c r="R30" s="3">
        <f aca="true" t="shared" si="13" ref="R30:R38">ROUND(Q30/$Q$42*100,0)</f>
        <v>3</v>
      </c>
    </row>
    <row r="31" spans="1:18" ht="12.75">
      <c r="A31" s="37" t="s">
        <v>78</v>
      </c>
      <c r="B31" s="3">
        <v>0</v>
      </c>
      <c r="C31" s="100">
        <v>0</v>
      </c>
      <c r="D31" s="2"/>
      <c r="E31" s="3">
        <v>11</v>
      </c>
      <c r="F31" s="3">
        <f t="shared" si="9"/>
        <v>9</v>
      </c>
      <c r="G31" s="2"/>
      <c r="H31" s="3">
        <v>1545</v>
      </c>
      <c r="I31" s="3">
        <f t="shared" si="10"/>
        <v>3</v>
      </c>
      <c r="J31" s="2"/>
      <c r="K31" s="3">
        <v>1810</v>
      </c>
      <c r="L31" s="3">
        <f t="shared" si="11"/>
        <v>7</v>
      </c>
      <c r="M31" s="2"/>
      <c r="N31" s="3">
        <v>682</v>
      </c>
      <c r="O31" s="3">
        <v>9</v>
      </c>
      <c r="P31" s="2"/>
      <c r="Q31" s="44">
        <f t="shared" si="12"/>
        <v>4048</v>
      </c>
      <c r="R31" s="3">
        <f t="shared" si="13"/>
        <v>4</v>
      </c>
    </row>
    <row r="32" spans="1:18" ht="12.75">
      <c r="A32" s="37" t="s">
        <v>79</v>
      </c>
      <c r="B32" s="3">
        <v>0</v>
      </c>
      <c r="C32" s="100">
        <v>0</v>
      </c>
      <c r="D32" s="2"/>
      <c r="E32" s="3">
        <v>13</v>
      </c>
      <c r="F32" s="3">
        <f t="shared" si="9"/>
        <v>11</v>
      </c>
      <c r="G32" s="2"/>
      <c r="H32" s="3">
        <v>1759</v>
      </c>
      <c r="I32" s="3">
        <f t="shared" si="10"/>
        <v>3</v>
      </c>
      <c r="J32" s="2"/>
      <c r="K32" s="3">
        <v>2426</v>
      </c>
      <c r="L32" s="3">
        <f t="shared" si="11"/>
        <v>9</v>
      </c>
      <c r="M32" s="2"/>
      <c r="N32" s="3">
        <v>1045</v>
      </c>
      <c r="O32" s="3">
        <f aca="true" t="shared" si="14" ref="O32:O41">ROUND(N32/$N$42*100,0)</f>
        <v>13</v>
      </c>
      <c r="P32" s="2"/>
      <c r="Q32" s="44">
        <f t="shared" si="12"/>
        <v>5243</v>
      </c>
      <c r="R32" s="3">
        <f t="shared" si="13"/>
        <v>6</v>
      </c>
    </row>
    <row r="33" spans="1:18" ht="12.75">
      <c r="A33" s="37" t="s">
        <v>114</v>
      </c>
      <c r="B33" s="3">
        <v>0</v>
      </c>
      <c r="C33" s="100">
        <v>0</v>
      </c>
      <c r="D33" s="2"/>
      <c r="E33" s="3">
        <v>17</v>
      </c>
      <c r="F33" s="3">
        <f t="shared" si="9"/>
        <v>14</v>
      </c>
      <c r="G33" s="2"/>
      <c r="H33" s="3">
        <v>2038</v>
      </c>
      <c r="I33" s="3">
        <f t="shared" si="10"/>
        <v>4</v>
      </c>
      <c r="J33" s="2"/>
      <c r="K33" s="3">
        <v>2482</v>
      </c>
      <c r="L33" s="3">
        <f t="shared" si="11"/>
        <v>9</v>
      </c>
      <c r="M33" s="2"/>
      <c r="N33" s="3">
        <v>962</v>
      </c>
      <c r="O33" s="3">
        <f t="shared" si="14"/>
        <v>12</v>
      </c>
      <c r="P33" s="2"/>
      <c r="Q33" s="44">
        <f t="shared" si="12"/>
        <v>5499</v>
      </c>
      <c r="R33" s="3">
        <f t="shared" si="13"/>
        <v>6</v>
      </c>
    </row>
    <row r="34" spans="1:18" ht="12.75">
      <c r="A34" s="37" t="s">
        <v>81</v>
      </c>
      <c r="B34" s="3">
        <v>0</v>
      </c>
      <c r="C34" s="100">
        <v>0</v>
      </c>
      <c r="D34" s="2"/>
      <c r="E34" s="3">
        <v>7</v>
      </c>
      <c r="F34" s="3">
        <f t="shared" si="9"/>
        <v>6</v>
      </c>
      <c r="G34" s="2"/>
      <c r="H34" s="3">
        <v>2368</v>
      </c>
      <c r="I34" s="3">
        <f t="shared" si="10"/>
        <v>4</v>
      </c>
      <c r="J34" s="2"/>
      <c r="K34" s="3">
        <v>2258</v>
      </c>
      <c r="L34" s="3">
        <f t="shared" si="11"/>
        <v>8</v>
      </c>
      <c r="M34" s="2"/>
      <c r="N34" s="3">
        <v>600</v>
      </c>
      <c r="O34" s="3">
        <f t="shared" si="14"/>
        <v>7</v>
      </c>
      <c r="P34" s="2"/>
      <c r="Q34" s="44">
        <f t="shared" si="12"/>
        <v>5233</v>
      </c>
      <c r="R34" s="3">
        <f t="shared" si="13"/>
        <v>6</v>
      </c>
    </row>
    <row r="35" spans="1:18" ht="12.75">
      <c r="A35" s="37" t="s">
        <v>82</v>
      </c>
      <c r="B35" s="3">
        <v>0</v>
      </c>
      <c r="C35" s="100">
        <v>0</v>
      </c>
      <c r="D35" s="2"/>
      <c r="E35" s="3">
        <v>10</v>
      </c>
      <c r="F35" s="3">
        <f t="shared" si="9"/>
        <v>8</v>
      </c>
      <c r="G35" s="2"/>
      <c r="H35" s="3">
        <v>3891</v>
      </c>
      <c r="I35" s="3">
        <f t="shared" si="10"/>
        <v>7</v>
      </c>
      <c r="J35" s="2"/>
      <c r="K35" s="3">
        <v>2648</v>
      </c>
      <c r="L35" s="3">
        <f t="shared" si="11"/>
        <v>10</v>
      </c>
      <c r="M35" s="2"/>
      <c r="N35" s="3">
        <v>425</v>
      </c>
      <c r="O35" s="3">
        <f t="shared" si="14"/>
        <v>5</v>
      </c>
      <c r="P35" s="2"/>
      <c r="Q35" s="44">
        <f t="shared" si="12"/>
        <v>6974</v>
      </c>
      <c r="R35" s="3">
        <f t="shared" si="13"/>
        <v>8</v>
      </c>
    </row>
    <row r="36" spans="1:18" ht="12.75">
      <c r="A36" s="37" t="s">
        <v>140</v>
      </c>
      <c r="B36" s="3">
        <v>0</v>
      </c>
      <c r="C36" s="100">
        <v>0</v>
      </c>
      <c r="D36" s="2"/>
      <c r="E36" s="3">
        <v>4</v>
      </c>
      <c r="F36" s="3">
        <f t="shared" si="9"/>
        <v>3</v>
      </c>
      <c r="G36" s="2"/>
      <c r="H36" s="3">
        <v>22544</v>
      </c>
      <c r="I36" s="3">
        <f t="shared" si="10"/>
        <v>39</v>
      </c>
      <c r="J36" s="2"/>
      <c r="K36" s="3">
        <v>6827</v>
      </c>
      <c r="L36" s="3">
        <f t="shared" si="11"/>
        <v>26</v>
      </c>
      <c r="M36" s="2"/>
      <c r="N36" s="3">
        <v>632</v>
      </c>
      <c r="O36" s="3">
        <f t="shared" si="14"/>
        <v>8</v>
      </c>
      <c r="P36" s="2"/>
      <c r="Q36" s="44">
        <f t="shared" si="12"/>
        <v>30007</v>
      </c>
      <c r="R36" s="3">
        <f t="shared" si="13"/>
        <v>33</v>
      </c>
    </row>
    <row r="37" spans="1:18" ht="12.75">
      <c r="A37" s="37" t="s">
        <v>116</v>
      </c>
      <c r="B37" s="3">
        <v>0</v>
      </c>
      <c r="C37" s="100">
        <v>0</v>
      </c>
      <c r="D37" s="2"/>
      <c r="E37" s="3">
        <v>0</v>
      </c>
      <c r="F37" s="3">
        <f t="shared" si="9"/>
        <v>0</v>
      </c>
      <c r="G37" s="2"/>
      <c r="H37" s="3">
        <v>4897</v>
      </c>
      <c r="I37" s="3">
        <f t="shared" si="10"/>
        <v>9</v>
      </c>
      <c r="J37" s="2"/>
      <c r="K37" s="3">
        <v>513</v>
      </c>
      <c r="L37" s="3">
        <f t="shared" si="11"/>
        <v>2</v>
      </c>
      <c r="M37" s="2"/>
      <c r="N37" s="3">
        <v>21</v>
      </c>
      <c r="O37" s="3">
        <f t="shared" si="14"/>
        <v>0</v>
      </c>
      <c r="P37" s="2"/>
      <c r="Q37" s="44">
        <f t="shared" si="12"/>
        <v>5431</v>
      </c>
      <c r="R37" s="3">
        <f t="shared" si="13"/>
        <v>6</v>
      </c>
    </row>
    <row r="38" spans="1:18" ht="12.75">
      <c r="A38" s="37" t="s">
        <v>117</v>
      </c>
      <c r="B38" s="3">
        <v>0</v>
      </c>
      <c r="C38" s="100">
        <v>0</v>
      </c>
      <c r="D38" s="2"/>
      <c r="E38" s="3">
        <v>0</v>
      </c>
      <c r="F38" s="3">
        <f t="shared" si="9"/>
        <v>0</v>
      </c>
      <c r="G38" s="2"/>
      <c r="H38" s="3">
        <v>3111</v>
      </c>
      <c r="I38" s="3">
        <f t="shared" si="10"/>
        <v>5</v>
      </c>
      <c r="J38" s="2"/>
      <c r="K38" s="3">
        <v>293</v>
      </c>
      <c r="L38" s="3">
        <f t="shared" si="11"/>
        <v>1</v>
      </c>
      <c r="M38" s="2"/>
      <c r="N38" s="3">
        <v>15</v>
      </c>
      <c r="O38" s="3">
        <f t="shared" si="14"/>
        <v>0</v>
      </c>
      <c r="P38" s="2"/>
      <c r="Q38" s="44">
        <f t="shared" si="12"/>
        <v>3419</v>
      </c>
      <c r="R38" s="3">
        <f t="shared" si="13"/>
        <v>4</v>
      </c>
    </row>
    <row r="39" spans="1:18" ht="12.75">
      <c r="A39" s="37" t="s">
        <v>118</v>
      </c>
      <c r="B39" s="3">
        <v>0</v>
      </c>
      <c r="C39" s="100">
        <v>0</v>
      </c>
      <c r="D39" s="2"/>
      <c r="E39" s="3">
        <v>0</v>
      </c>
      <c r="F39" s="3">
        <f t="shared" si="9"/>
        <v>0</v>
      </c>
      <c r="G39" s="2"/>
      <c r="H39" s="3">
        <v>2121</v>
      </c>
      <c r="I39" s="3">
        <f t="shared" si="10"/>
        <v>4</v>
      </c>
      <c r="J39" s="2"/>
      <c r="K39" s="3">
        <v>219</v>
      </c>
      <c r="L39" s="3">
        <f t="shared" si="11"/>
        <v>1</v>
      </c>
      <c r="M39" s="2"/>
      <c r="N39" s="3">
        <v>9</v>
      </c>
      <c r="O39" s="3">
        <f t="shared" si="14"/>
        <v>0</v>
      </c>
      <c r="P39" s="2"/>
      <c r="Q39" s="101">
        <f t="shared" si="12"/>
        <v>2349</v>
      </c>
      <c r="R39" s="3">
        <v>2</v>
      </c>
    </row>
    <row r="40" spans="1:18" ht="12.75">
      <c r="A40" s="37" t="s">
        <v>119</v>
      </c>
      <c r="B40" s="3">
        <v>0</v>
      </c>
      <c r="C40" s="100">
        <v>0</v>
      </c>
      <c r="D40" s="2"/>
      <c r="E40" s="3">
        <v>0</v>
      </c>
      <c r="F40" s="3">
        <f t="shared" si="9"/>
        <v>0</v>
      </c>
      <c r="G40" s="2"/>
      <c r="H40" s="3">
        <v>1350</v>
      </c>
      <c r="I40" s="3">
        <f t="shared" si="10"/>
        <v>2</v>
      </c>
      <c r="J40" s="2"/>
      <c r="K40" s="3">
        <v>159</v>
      </c>
      <c r="L40" s="3">
        <f t="shared" si="11"/>
        <v>1</v>
      </c>
      <c r="M40" s="2"/>
      <c r="N40" s="3">
        <v>7</v>
      </c>
      <c r="O40" s="3">
        <f t="shared" si="14"/>
        <v>0</v>
      </c>
      <c r="P40" s="2"/>
      <c r="Q40" s="44">
        <f t="shared" si="12"/>
        <v>1516</v>
      </c>
      <c r="R40" s="3">
        <f>ROUND(Q40/$Q$42*100,0)</f>
        <v>2</v>
      </c>
    </row>
    <row r="41" spans="1:18" ht="12.75">
      <c r="A41" s="37" t="s">
        <v>110</v>
      </c>
      <c r="B41" s="3">
        <v>0</v>
      </c>
      <c r="C41" s="100">
        <v>0</v>
      </c>
      <c r="D41" s="2"/>
      <c r="E41" s="3">
        <v>0</v>
      </c>
      <c r="F41" s="3">
        <f t="shared" si="9"/>
        <v>0</v>
      </c>
      <c r="G41" s="2"/>
      <c r="H41" s="3">
        <v>4682</v>
      </c>
      <c r="I41" s="3">
        <f t="shared" si="10"/>
        <v>8</v>
      </c>
      <c r="J41" s="2"/>
      <c r="K41" s="3">
        <v>391</v>
      </c>
      <c r="L41" s="3">
        <f t="shared" si="11"/>
        <v>1</v>
      </c>
      <c r="M41" s="2"/>
      <c r="N41" s="3">
        <v>15</v>
      </c>
      <c r="O41" s="3">
        <f t="shared" si="14"/>
        <v>0</v>
      </c>
      <c r="P41" s="2"/>
      <c r="Q41" s="44">
        <f t="shared" si="12"/>
        <v>5088</v>
      </c>
      <c r="R41" s="3">
        <v>5</v>
      </c>
    </row>
    <row r="42" spans="1:18" ht="15.75" customHeight="1">
      <c r="A42" s="84" t="s">
        <v>15</v>
      </c>
      <c r="B42" s="5">
        <f>SUM(B28:B41)</f>
        <v>0</v>
      </c>
      <c r="C42" s="100">
        <f>SUM(C28:C41)</f>
        <v>0</v>
      </c>
      <c r="D42" s="4"/>
      <c r="E42" s="5">
        <f>SUM(E28:E41)</f>
        <v>122</v>
      </c>
      <c r="F42" s="100">
        <f>SUM(F28:F41)</f>
        <v>100</v>
      </c>
      <c r="G42" s="4"/>
      <c r="H42" s="5">
        <f>SUM(H28:H41)</f>
        <v>57188</v>
      </c>
      <c r="I42" s="100">
        <f>SUM(I28:I41)</f>
        <v>100</v>
      </c>
      <c r="J42" s="4"/>
      <c r="K42" s="5">
        <f>SUM(K28:K41)</f>
        <v>26574</v>
      </c>
      <c r="L42" s="100">
        <f>SUM(L28:L41)</f>
        <v>100</v>
      </c>
      <c r="M42" s="4"/>
      <c r="N42" s="5">
        <f>SUM(N28:N41)</f>
        <v>8099</v>
      </c>
      <c r="O42" s="100">
        <f>SUM(O28:O41)</f>
        <v>100</v>
      </c>
      <c r="P42" s="4"/>
      <c r="Q42" s="5">
        <f>SUM(Q28:Q41)</f>
        <v>91983</v>
      </c>
      <c r="R42" s="100">
        <f>SUM(R28:R41)</f>
        <v>100</v>
      </c>
    </row>
    <row r="43" spans="1:18" ht="12.75">
      <c r="A43" s="84"/>
      <c r="B43" s="5"/>
      <c r="C43" s="100"/>
      <c r="D43" s="4"/>
      <c r="E43" s="5"/>
      <c r="F43" s="100"/>
      <c r="G43" s="4"/>
      <c r="H43" s="5"/>
      <c r="I43" s="100"/>
      <c r="J43" s="4"/>
      <c r="K43" s="5"/>
      <c r="L43" s="100"/>
      <c r="M43" s="4"/>
      <c r="N43" s="5"/>
      <c r="O43" s="100"/>
      <c r="P43" s="4"/>
      <c r="Q43" s="5"/>
      <c r="R43" s="100"/>
    </row>
    <row r="44" spans="1:18" ht="12.75">
      <c r="A44" s="91" t="s">
        <v>111</v>
      </c>
      <c r="B44" s="91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1:18" ht="15.75" customHeight="1">
      <c r="A45" s="33" t="s">
        <v>14</v>
      </c>
      <c r="B45" s="146" t="s">
        <v>122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</row>
    <row r="46" spans="1:18" ht="15.75" customHeight="1">
      <c r="A46" s="40"/>
      <c r="B46" s="140" t="s">
        <v>10</v>
      </c>
      <c r="C46" s="140"/>
      <c r="D46" s="140"/>
      <c r="E46" s="141"/>
      <c r="F46" s="141"/>
      <c r="G46" s="141"/>
      <c r="H46" s="140"/>
      <c r="I46" s="140"/>
      <c r="J46" s="140"/>
      <c r="K46" s="140"/>
      <c r="L46" s="140"/>
      <c r="M46" s="140"/>
      <c r="N46" s="149"/>
      <c r="O46" s="149"/>
      <c r="P46" s="4"/>
      <c r="Q46" s="149" t="s">
        <v>15</v>
      </c>
      <c r="R46" s="149"/>
    </row>
    <row r="47" spans="1:18" ht="15.75" customHeight="1">
      <c r="A47" s="40"/>
      <c r="B47" s="126" t="s">
        <v>72</v>
      </c>
      <c r="C47" s="126"/>
      <c r="D47" s="95"/>
      <c r="E47" s="126" t="s">
        <v>73</v>
      </c>
      <c r="F47" s="148"/>
      <c r="G47" s="95"/>
      <c r="H47" s="126" t="s">
        <v>74</v>
      </c>
      <c r="I47" s="126"/>
      <c r="J47" s="95"/>
      <c r="K47" s="126" t="s">
        <v>75</v>
      </c>
      <c r="L47" s="126"/>
      <c r="M47" s="95"/>
      <c r="N47" s="147" t="s">
        <v>89</v>
      </c>
      <c r="O47" s="148"/>
      <c r="P47" s="85"/>
      <c r="Q47" s="96"/>
      <c r="R47" s="97"/>
    </row>
    <row r="48" spans="1:18" ht="15.75" customHeight="1">
      <c r="A48" s="41"/>
      <c r="B48" s="28" t="s">
        <v>7</v>
      </c>
      <c r="C48" s="28" t="s">
        <v>8</v>
      </c>
      <c r="D48" s="28"/>
      <c r="E48" s="28" t="s">
        <v>7</v>
      </c>
      <c r="F48" s="42" t="s">
        <v>8</v>
      </c>
      <c r="G48" s="28"/>
      <c r="H48" s="28" t="s">
        <v>7</v>
      </c>
      <c r="I48" s="28" t="s">
        <v>8</v>
      </c>
      <c r="J48" s="28"/>
      <c r="K48" s="28" t="s">
        <v>7</v>
      </c>
      <c r="L48" s="28" t="s">
        <v>8</v>
      </c>
      <c r="M48" s="28"/>
      <c r="N48" s="98" t="s">
        <v>7</v>
      </c>
      <c r="O48" s="28" t="s">
        <v>8</v>
      </c>
      <c r="P48" s="28"/>
      <c r="Q48" s="28" t="s">
        <v>7</v>
      </c>
      <c r="R48" s="42" t="s">
        <v>8</v>
      </c>
    </row>
    <row r="49" spans="1:18" ht="30" customHeight="1">
      <c r="A49" s="82" t="s">
        <v>88</v>
      </c>
      <c r="B49" s="39"/>
      <c r="C49" s="39"/>
      <c r="D49" s="39"/>
      <c r="E49" s="39"/>
      <c r="F49" s="100"/>
      <c r="G49" s="39"/>
      <c r="H49" s="39"/>
      <c r="I49" s="39"/>
      <c r="J49" s="39"/>
      <c r="K49" s="39"/>
      <c r="L49" s="39"/>
      <c r="M49" s="39"/>
      <c r="N49" s="44"/>
      <c r="O49" s="39"/>
      <c r="P49" s="39"/>
      <c r="Q49" s="39"/>
      <c r="R49" s="100"/>
    </row>
    <row r="50" spans="1:18" ht="20.25" customHeight="1">
      <c r="A50" s="4" t="s">
        <v>123</v>
      </c>
      <c r="B50" s="44">
        <f aca="true" t="shared" si="15" ref="B50:B58">B9+B28</f>
        <v>0</v>
      </c>
      <c r="C50" s="100">
        <v>0</v>
      </c>
      <c r="D50" s="39"/>
      <c r="E50" s="44">
        <v>35</v>
      </c>
      <c r="F50" s="3">
        <f aca="true" t="shared" si="16" ref="F50:F63">ROUND(E50/$E$64*100,0)</f>
        <v>13</v>
      </c>
      <c r="G50" s="39"/>
      <c r="H50" s="44">
        <v>6256</v>
      </c>
      <c r="I50" s="3">
        <f aca="true" t="shared" si="17" ref="I50:I57">ROUND(H50/$H$64*100,0)</f>
        <v>4</v>
      </c>
      <c r="J50" s="39"/>
      <c r="K50" s="44">
        <v>6194</v>
      </c>
      <c r="L50" s="3">
        <f aca="true" t="shared" si="18" ref="L50:L60">ROUND(K50/$K$64*100,0)</f>
        <v>9</v>
      </c>
      <c r="M50" s="39"/>
      <c r="N50" s="44">
        <v>4344</v>
      </c>
      <c r="O50" s="3">
        <f aca="true" t="shared" si="19" ref="O50:O63">ROUND(N50/$N$64*100,0)</f>
        <v>26</v>
      </c>
      <c r="P50" s="39"/>
      <c r="Q50" s="44">
        <f>B50+E50+H50+K50+N50</f>
        <v>16829</v>
      </c>
      <c r="R50" s="3">
        <f aca="true" t="shared" si="20" ref="R50:R63">ROUND(Q50/$Q$64*100,0)</f>
        <v>7</v>
      </c>
    </row>
    <row r="51" spans="1:18" ht="12.75">
      <c r="A51" s="43" t="s">
        <v>42</v>
      </c>
      <c r="B51" s="44">
        <f t="shared" si="15"/>
        <v>0</v>
      </c>
      <c r="C51" s="100">
        <v>0</v>
      </c>
      <c r="D51" s="4"/>
      <c r="E51" s="44">
        <v>47</v>
      </c>
      <c r="F51" s="3">
        <f t="shared" si="16"/>
        <v>18</v>
      </c>
      <c r="G51" s="4"/>
      <c r="H51" s="44">
        <v>4358</v>
      </c>
      <c r="I51" s="3">
        <f t="shared" si="17"/>
        <v>3</v>
      </c>
      <c r="J51" s="2"/>
      <c r="K51" s="44">
        <v>3477</v>
      </c>
      <c r="L51" s="3">
        <f t="shared" si="18"/>
        <v>5</v>
      </c>
      <c r="M51" s="4"/>
      <c r="N51" s="44">
        <v>896</v>
      </c>
      <c r="O51" s="3">
        <f t="shared" si="19"/>
        <v>5</v>
      </c>
      <c r="P51" s="4"/>
      <c r="Q51" s="44">
        <f aca="true" t="shared" si="21" ref="Q51:Q62">B51+E51+H51+K51+N51</f>
        <v>8778</v>
      </c>
      <c r="R51" s="3">
        <f t="shared" si="20"/>
        <v>4</v>
      </c>
    </row>
    <row r="52" spans="1:18" ht="12.75">
      <c r="A52" s="37" t="s">
        <v>77</v>
      </c>
      <c r="B52" s="44">
        <f t="shared" si="15"/>
        <v>0</v>
      </c>
      <c r="C52" s="100">
        <v>0</v>
      </c>
      <c r="D52" s="2"/>
      <c r="E52" s="44">
        <v>22</v>
      </c>
      <c r="F52" s="3">
        <f t="shared" si="16"/>
        <v>8</v>
      </c>
      <c r="G52" s="2"/>
      <c r="H52" s="44">
        <v>3744</v>
      </c>
      <c r="I52" s="3">
        <f t="shared" si="17"/>
        <v>3</v>
      </c>
      <c r="J52" s="2"/>
      <c r="K52" s="44">
        <v>2670</v>
      </c>
      <c r="L52" s="3">
        <f t="shared" si="18"/>
        <v>4</v>
      </c>
      <c r="M52" s="2"/>
      <c r="N52" s="44">
        <v>797</v>
      </c>
      <c r="O52" s="3">
        <f t="shared" si="19"/>
        <v>5</v>
      </c>
      <c r="P52" s="2"/>
      <c r="Q52" s="44">
        <f t="shared" si="21"/>
        <v>7233</v>
      </c>
      <c r="R52" s="3">
        <f t="shared" si="20"/>
        <v>3</v>
      </c>
    </row>
    <row r="53" spans="1:18" ht="12.75">
      <c r="A53" s="37" t="s">
        <v>78</v>
      </c>
      <c r="B53" s="44">
        <f t="shared" si="15"/>
        <v>0</v>
      </c>
      <c r="C53" s="100">
        <v>0</v>
      </c>
      <c r="D53" s="2"/>
      <c r="E53" s="44">
        <v>23</v>
      </c>
      <c r="F53" s="3">
        <f t="shared" si="16"/>
        <v>9</v>
      </c>
      <c r="G53" s="2"/>
      <c r="H53" s="44">
        <v>4020</v>
      </c>
      <c r="I53" s="3">
        <f t="shared" si="17"/>
        <v>3</v>
      </c>
      <c r="J53" s="2"/>
      <c r="K53" s="44">
        <v>3869</v>
      </c>
      <c r="L53" s="3">
        <f t="shared" si="18"/>
        <v>5</v>
      </c>
      <c r="M53" s="2"/>
      <c r="N53" s="44">
        <v>1402</v>
      </c>
      <c r="O53" s="3">
        <f t="shared" si="19"/>
        <v>8</v>
      </c>
      <c r="P53" s="2"/>
      <c r="Q53" s="44">
        <f t="shared" si="21"/>
        <v>9314</v>
      </c>
      <c r="R53" s="3">
        <f t="shared" si="20"/>
        <v>4</v>
      </c>
    </row>
    <row r="54" spans="1:18" ht="12.75">
      <c r="A54" s="37" t="s">
        <v>79</v>
      </c>
      <c r="B54" s="44">
        <f t="shared" si="15"/>
        <v>0</v>
      </c>
      <c r="C54" s="100">
        <v>0</v>
      </c>
      <c r="D54" s="2"/>
      <c r="E54" s="44">
        <v>38</v>
      </c>
      <c r="F54" s="3">
        <f t="shared" si="16"/>
        <v>14</v>
      </c>
      <c r="G54" s="2"/>
      <c r="H54" s="44">
        <v>5790</v>
      </c>
      <c r="I54" s="3">
        <f t="shared" si="17"/>
        <v>4</v>
      </c>
      <c r="J54" s="2"/>
      <c r="K54" s="44">
        <v>6111</v>
      </c>
      <c r="L54" s="3">
        <f t="shared" si="18"/>
        <v>8</v>
      </c>
      <c r="M54" s="2"/>
      <c r="N54" s="44">
        <v>2560</v>
      </c>
      <c r="O54" s="3">
        <f t="shared" si="19"/>
        <v>15</v>
      </c>
      <c r="P54" s="2"/>
      <c r="Q54" s="44">
        <f t="shared" si="21"/>
        <v>14499</v>
      </c>
      <c r="R54" s="3">
        <f t="shared" si="20"/>
        <v>6</v>
      </c>
    </row>
    <row r="55" spans="1:18" ht="12.75">
      <c r="A55" s="37" t="s">
        <v>114</v>
      </c>
      <c r="B55" s="44">
        <f t="shared" si="15"/>
        <v>0</v>
      </c>
      <c r="C55" s="100">
        <v>0</v>
      </c>
      <c r="D55" s="2"/>
      <c r="E55" s="44">
        <v>42</v>
      </c>
      <c r="F55" s="3">
        <f t="shared" si="16"/>
        <v>16</v>
      </c>
      <c r="G55" s="2"/>
      <c r="H55" s="44">
        <v>8554</v>
      </c>
      <c r="I55" s="3">
        <f t="shared" si="17"/>
        <v>6</v>
      </c>
      <c r="J55" s="2"/>
      <c r="K55" s="44">
        <v>7150</v>
      </c>
      <c r="L55" s="3">
        <f t="shared" si="18"/>
        <v>10</v>
      </c>
      <c r="M55" s="2"/>
      <c r="N55" s="44">
        <v>2311</v>
      </c>
      <c r="O55" s="3">
        <f t="shared" si="19"/>
        <v>14</v>
      </c>
      <c r="P55" s="2"/>
      <c r="Q55" s="44">
        <f t="shared" si="21"/>
        <v>18057</v>
      </c>
      <c r="R55" s="3">
        <f t="shared" si="20"/>
        <v>8</v>
      </c>
    </row>
    <row r="56" spans="1:18" ht="12.75">
      <c r="A56" s="37" t="s">
        <v>81</v>
      </c>
      <c r="B56" s="44">
        <f t="shared" si="15"/>
        <v>0</v>
      </c>
      <c r="C56" s="100">
        <v>0</v>
      </c>
      <c r="D56" s="2"/>
      <c r="E56" s="44">
        <v>29</v>
      </c>
      <c r="F56" s="3">
        <f t="shared" si="16"/>
        <v>11</v>
      </c>
      <c r="G56" s="2"/>
      <c r="H56" s="44">
        <v>13535</v>
      </c>
      <c r="I56" s="3">
        <f t="shared" si="17"/>
        <v>9</v>
      </c>
      <c r="J56" s="2"/>
      <c r="K56" s="44">
        <v>8439</v>
      </c>
      <c r="L56" s="3">
        <f t="shared" si="18"/>
        <v>12</v>
      </c>
      <c r="M56" s="2"/>
      <c r="N56" s="44">
        <v>1630</v>
      </c>
      <c r="O56" s="3">
        <f t="shared" si="19"/>
        <v>10</v>
      </c>
      <c r="P56" s="2"/>
      <c r="Q56" s="44">
        <f>B56+E56+H56+K56+N56</f>
        <v>23633</v>
      </c>
      <c r="R56" s="3">
        <f t="shared" si="20"/>
        <v>10</v>
      </c>
    </row>
    <row r="57" spans="1:18" ht="12.75">
      <c r="A57" s="37" t="s">
        <v>82</v>
      </c>
      <c r="B57" s="44">
        <f t="shared" si="15"/>
        <v>0</v>
      </c>
      <c r="C57" s="100">
        <v>0</v>
      </c>
      <c r="D57" s="2"/>
      <c r="E57" s="44">
        <v>17</v>
      </c>
      <c r="F57" s="3">
        <f t="shared" si="16"/>
        <v>6</v>
      </c>
      <c r="G57" s="2"/>
      <c r="H57" s="44">
        <v>19865</v>
      </c>
      <c r="I57" s="3">
        <f t="shared" si="17"/>
        <v>14</v>
      </c>
      <c r="J57" s="2"/>
      <c r="K57" s="44">
        <v>10709</v>
      </c>
      <c r="L57" s="3">
        <f t="shared" si="18"/>
        <v>15</v>
      </c>
      <c r="M57" s="2"/>
      <c r="N57" s="44">
        <v>1247</v>
      </c>
      <c r="O57" s="3">
        <f t="shared" si="19"/>
        <v>7</v>
      </c>
      <c r="P57" s="2"/>
      <c r="Q57" s="44">
        <f t="shared" si="21"/>
        <v>31838</v>
      </c>
      <c r="R57" s="3">
        <f t="shared" si="20"/>
        <v>14</v>
      </c>
    </row>
    <row r="58" spans="1:18" ht="12.75">
      <c r="A58" s="37" t="s">
        <v>140</v>
      </c>
      <c r="B58" s="44">
        <f t="shared" si="15"/>
        <v>0</v>
      </c>
      <c r="C58" s="100">
        <v>0</v>
      </c>
      <c r="D58" s="2"/>
      <c r="E58" s="44">
        <v>12</v>
      </c>
      <c r="F58" s="3">
        <f t="shared" si="16"/>
        <v>5</v>
      </c>
      <c r="G58" s="2"/>
      <c r="H58" s="44">
        <v>55771</v>
      </c>
      <c r="I58" s="3">
        <v>39</v>
      </c>
      <c r="J58" s="2"/>
      <c r="K58" s="44">
        <v>20684</v>
      </c>
      <c r="L58" s="3">
        <f t="shared" si="18"/>
        <v>29</v>
      </c>
      <c r="M58" s="2"/>
      <c r="N58" s="44">
        <v>1654</v>
      </c>
      <c r="O58" s="3">
        <f t="shared" si="19"/>
        <v>10</v>
      </c>
      <c r="P58" s="2"/>
      <c r="Q58" s="44">
        <f t="shared" si="21"/>
        <v>78121</v>
      </c>
      <c r="R58" s="3">
        <f t="shared" si="20"/>
        <v>33</v>
      </c>
    </row>
    <row r="59" spans="1:18" ht="12.75">
      <c r="A59" s="37" t="s">
        <v>116</v>
      </c>
      <c r="B59" s="44">
        <f>B20+B37</f>
        <v>0</v>
      </c>
      <c r="C59" s="100">
        <v>0</v>
      </c>
      <c r="D59" s="2"/>
      <c r="E59" s="44">
        <v>0</v>
      </c>
      <c r="F59" s="3">
        <f t="shared" si="16"/>
        <v>0</v>
      </c>
      <c r="G59" s="2"/>
      <c r="H59" s="44">
        <v>7532</v>
      </c>
      <c r="I59" s="3">
        <f>ROUND(H59/$H$64*100,0)</f>
        <v>5</v>
      </c>
      <c r="J59" s="2"/>
      <c r="K59" s="44">
        <v>1012</v>
      </c>
      <c r="L59" s="3">
        <f t="shared" si="18"/>
        <v>1</v>
      </c>
      <c r="M59" s="2"/>
      <c r="N59" s="44">
        <v>45</v>
      </c>
      <c r="O59" s="3">
        <f t="shared" si="19"/>
        <v>0</v>
      </c>
      <c r="P59" s="2"/>
      <c r="Q59" s="44">
        <f t="shared" si="21"/>
        <v>8589</v>
      </c>
      <c r="R59" s="3">
        <f t="shared" si="20"/>
        <v>4</v>
      </c>
    </row>
    <row r="60" spans="1:18" ht="12.75">
      <c r="A60" s="37" t="s">
        <v>117</v>
      </c>
      <c r="B60" s="44">
        <f>B21+B38</f>
        <v>0</v>
      </c>
      <c r="C60" s="100">
        <v>0</v>
      </c>
      <c r="D60" s="2"/>
      <c r="E60" s="44">
        <v>0</v>
      </c>
      <c r="F60" s="3">
        <f t="shared" si="16"/>
        <v>0</v>
      </c>
      <c r="G60" s="2"/>
      <c r="H60" s="44">
        <v>4657</v>
      </c>
      <c r="I60" s="3">
        <f>ROUND(H60/$H$64*100,0)</f>
        <v>3</v>
      </c>
      <c r="J60" s="2"/>
      <c r="K60" s="44">
        <v>602</v>
      </c>
      <c r="L60" s="3">
        <f t="shared" si="18"/>
        <v>1</v>
      </c>
      <c r="M60" s="2"/>
      <c r="N60" s="44">
        <v>29</v>
      </c>
      <c r="O60" s="3">
        <f t="shared" si="19"/>
        <v>0</v>
      </c>
      <c r="P60" s="2"/>
      <c r="Q60" s="44">
        <f t="shared" si="21"/>
        <v>5288</v>
      </c>
      <c r="R60" s="3">
        <f t="shared" si="20"/>
        <v>2</v>
      </c>
    </row>
    <row r="61" spans="1:18" ht="12.75">
      <c r="A61" s="37" t="s">
        <v>118</v>
      </c>
      <c r="B61" s="44">
        <f>B22+B39</f>
        <v>0</v>
      </c>
      <c r="C61" s="100">
        <v>0</v>
      </c>
      <c r="D61" s="2"/>
      <c r="E61" s="44">
        <v>0</v>
      </c>
      <c r="F61" s="3">
        <f t="shared" si="16"/>
        <v>0</v>
      </c>
      <c r="G61" s="2"/>
      <c r="H61" s="44">
        <v>2992</v>
      </c>
      <c r="I61" s="3">
        <f>ROUND(H61/$H$64*100,0)</f>
        <v>2</v>
      </c>
      <c r="J61" s="2"/>
      <c r="K61" s="44">
        <v>389</v>
      </c>
      <c r="L61" s="72">
        <v>0</v>
      </c>
      <c r="M61" s="2"/>
      <c r="N61" s="44">
        <v>20</v>
      </c>
      <c r="O61" s="3">
        <f t="shared" si="19"/>
        <v>0</v>
      </c>
      <c r="P61" s="2"/>
      <c r="Q61" s="44">
        <f t="shared" si="21"/>
        <v>3401</v>
      </c>
      <c r="R61" s="3">
        <f t="shared" si="20"/>
        <v>1</v>
      </c>
    </row>
    <row r="62" spans="1:18" ht="12.75">
      <c r="A62" s="37" t="s">
        <v>119</v>
      </c>
      <c r="B62" s="44">
        <f>B23+B40</f>
        <v>0</v>
      </c>
      <c r="C62" s="100">
        <v>0</v>
      </c>
      <c r="D62" s="2"/>
      <c r="E62" s="44">
        <v>0</v>
      </c>
      <c r="F62" s="3">
        <f t="shared" si="16"/>
        <v>0</v>
      </c>
      <c r="G62" s="2"/>
      <c r="H62" s="44">
        <v>1867</v>
      </c>
      <c r="I62" s="3">
        <f>ROUND(H62/$H$64*100,0)</f>
        <v>1</v>
      </c>
      <c r="J62" s="2"/>
      <c r="K62" s="44">
        <v>274</v>
      </c>
      <c r="L62" s="3">
        <f>ROUND(K62/$K$64*100,0)</f>
        <v>0</v>
      </c>
      <c r="M62" s="2"/>
      <c r="N62" s="44">
        <v>15</v>
      </c>
      <c r="O62" s="3">
        <f t="shared" si="19"/>
        <v>0</v>
      </c>
      <c r="P62" s="2"/>
      <c r="Q62" s="44">
        <f t="shared" si="21"/>
        <v>2156</v>
      </c>
      <c r="R62" s="3">
        <f t="shared" si="20"/>
        <v>1</v>
      </c>
    </row>
    <row r="63" spans="1:18" ht="12.75">
      <c r="A63" s="37" t="s">
        <v>110</v>
      </c>
      <c r="B63" s="44">
        <f>B24+B41</f>
        <v>0</v>
      </c>
      <c r="C63" s="100">
        <v>0</v>
      </c>
      <c r="D63" s="2"/>
      <c r="E63" s="44">
        <v>0</v>
      </c>
      <c r="F63" s="3">
        <f t="shared" si="16"/>
        <v>0</v>
      </c>
      <c r="G63" s="2"/>
      <c r="H63" s="44">
        <v>6012</v>
      </c>
      <c r="I63" s="3">
        <f>ROUND(H63/$H$64*100,0)</f>
        <v>4</v>
      </c>
      <c r="J63" s="2"/>
      <c r="K63" s="44">
        <v>631</v>
      </c>
      <c r="L63" s="3">
        <f>ROUND(K63/$K$64*100,0)</f>
        <v>1</v>
      </c>
      <c r="M63" s="2"/>
      <c r="N63" s="44">
        <v>44</v>
      </c>
      <c r="O63" s="3">
        <f t="shared" si="19"/>
        <v>0</v>
      </c>
      <c r="P63" s="2"/>
      <c r="Q63" s="44">
        <f>B63+E63+H63+K63+N63</f>
        <v>6687</v>
      </c>
      <c r="R63" s="3">
        <f t="shared" si="20"/>
        <v>3</v>
      </c>
    </row>
    <row r="64" spans="1:18" ht="15.75" customHeight="1">
      <c r="A64" s="38" t="s">
        <v>15</v>
      </c>
      <c r="B64" s="30">
        <f>SUM(B50:B63)</f>
        <v>0</v>
      </c>
      <c r="C64" s="42">
        <f>SUM(C50:C63)</f>
        <v>0</v>
      </c>
      <c r="D64" s="32"/>
      <c r="E64" s="30">
        <f>SUM(E50:E63)</f>
        <v>265</v>
      </c>
      <c r="F64" s="42">
        <f>SUM(F50:F63)</f>
        <v>100</v>
      </c>
      <c r="G64" s="32"/>
      <c r="H64" s="30">
        <f>SUM(H50:H63)</f>
        <v>144953</v>
      </c>
      <c r="I64" s="42">
        <f>SUM(I50:I63)</f>
        <v>100</v>
      </c>
      <c r="J64" s="32"/>
      <c r="K64" s="30">
        <f>SUM(K50:K63)</f>
        <v>72211</v>
      </c>
      <c r="L64" s="42">
        <f>SUM(L50:L63)</f>
        <v>100</v>
      </c>
      <c r="M64" s="32"/>
      <c r="N64" s="30">
        <f>SUM(N50:N63)</f>
        <v>16994</v>
      </c>
      <c r="O64" s="42">
        <f>SUM(O50:O63)</f>
        <v>100</v>
      </c>
      <c r="P64" s="32"/>
      <c r="Q64" s="30">
        <f>SUM(Q50:Q63)</f>
        <v>234423</v>
      </c>
      <c r="R64" s="42">
        <f>SUM(R50:R63)</f>
        <v>100</v>
      </c>
    </row>
    <row r="66" ht="13.5" customHeight="1">
      <c r="A66" s="50"/>
    </row>
    <row r="67" spans="1:15" ht="24.75" customHeight="1">
      <c r="A67" s="132" t="s">
        <v>147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</row>
    <row r="68" spans="1:9" ht="12.75">
      <c r="A68" s="121"/>
      <c r="B68" s="122"/>
      <c r="C68" s="122"/>
      <c r="D68" s="122"/>
      <c r="E68" s="122"/>
      <c r="F68" s="122"/>
      <c r="G68" s="122"/>
      <c r="H68" s="122"/>
      <c r="I68" s="122"/>
    </row>
  </sheetData>
  <mergeCells count="29">
    <mergeCell ref="Q5:R5"/>
    <mergeCell ref="N5:O5"/>
    <mergeCell ref="B47:C47"/>
    <mergeCell ref="A68:I68"/>
    <mergeCell ref="N47:O47"/>
    <mergeCell ref="E6:F6"/>
    <mergeCell ref="H6:I6"/>
    <mergeCell ref="K6:L6"/>
    <mergeCell ref="E47:F47"/>
    <mergeCell ref="H47:I47"/>
    <mergeCell ref="K47:L47"/>
    <mergeCell ref="A67:O67"/>
    <mergeCell ref="N6:O6"/>
    <mergeCell ref="B45:R45"/>
    <mergeCell ref="B46:D46"/>
    <mergeCell ref="E46:G46"/>
    <mergeCell ref="H46:J46"/>
    <mergeCell ref="K46:M46"/>
    <mergeCell ref="N46:O46"/>
    <mergeCell ref="Q46:R46"/>
    <mergeCell ref="B6:C6"/>
    <mergeCell ref="A1:R1"/>
    <mergeCell ref="A2:R2"/>
    <mergeCell ref="A3:R3"/>
    <mergeCell ref="B4:R4"/>
    <mergeCell ref="B5:D5"/>
    <mergeCell ref="E5:G5"/>
    <mergeCell ref="H5:J5"/>
    <mergeCell ref="K5:M5"/>
  </mergeCells>
  <printOptions/>
  <pageMargins left="0.75" right="0.75" top="1" bottom="1" header="0.5" footer="0.5"/>
  <pageSetup horizontalDpi="600" verticalDpi="600" orientation="portrait" paperSize="9" scale="98" r:id="rId2"/>
  <rowBreaks count="1" manualBreakCount="1">
    <brk id="43" max="255" man="1"/>
  </rowBreaks>
  <colBreaks count="1" manualBreakCount="1">
    <brk id="18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G1" sqref="G1"/>
    </sheetView>
  </sheetViews>
  <sheetFormatPr defaultColWidth="9.140625" defaultRowHeight="12.75"/>
  <cols>
    <col min="1" max="1" width="21.421875" style="0" customWidth="1"/>
    <col min="2" max="5" width="10.7109375" style="0" customWidth="1"/>
    <col min="6" max="7" width="7.28125" style="0" customWidth="1"/>
    <col min="8" max="8" width="1.7109375" style="0" customWidth="1"/>
    <col min="9" max="11" width="7.7109375" style="0" customWidth="1"/>
  </cols>
  <sheetData>
    <row r="1" spans="1:11" ht="37.5" customHeight="1">
      <c r="A1" s="151" t="s">
        <v>125</v>
      </c>
      <c r="B1" s="151"/>
      <c r="C1" s="151"/>
      <c r="D1" s="151"/>
      <c r="E1" s="151"/>
      <c r="F1" s="151"/>
      <c r="G1" s="54"/>
      <c r="H1" s="54"/>
      <c r="I1" s="54"/>
      <c r="J1" s="54"/>
      <c r="K1" s="54"/>
    </row>
    <row r="2" spans="1:11" ht="12.75" customHeight="1">
      <c r="A2" s="115"/>
      <c r="B2" s="138"/>
      <c r="C2" s="138"/>
      <c r="D2" s="138"/>
      <c r="E2" s="138"/>
      <c r="F2" s="54"/>
      <c r="G2" s="54"/>
      <c r="H2" s="54"/>
      <c r="I2" s="54"/>
      <c r="J2" s="54"/>
      <c r="K2" s="54"/>
    </row>
    <row r="3" spans="1:11" ht="39" customHeight="1">
      <c r="A3" s="153" t="s">
        <v>141</v>
      </c>
      <c r="B3" s="153"/>
      <c r="C3" s="153"/>
      <c r="D3" s="153"/>
      <c r="E3" s="153"/>
      <c r="F3" s="104"/>
      <c r="G3" s="54"/>
      <c r="H3" s="54"/>
      <c r="I3" s="54"/>
      <c r="J3" s="54"/>
      <c r="K3" s="54"/>
    </row>
    <row r="4" spans="1:11" s="2" customFormat="1" ht="15.75" customHeight="1">
      <c r="A4" s="152" t="s">
        <v>18</v>
      </c>
      <c r="B4" s="106" t="s">
        <v>16</v>
      </c>
      <c r="C4" s="106"/>
      <c r="D4" s="106"/>
      <c r="E4" s="18"/>
      <c r="F4" s="18"/>
      <c r="G4" s="18"/>
      <c r="H4" s="18"/>
      <c r="I4" s="18"/>
      <c r="J4" s="18"/>
      <c r="K4" s="18"/>
    </row>
    <row r="5" spans="1:11" s="2" customFormat="1" ht="12.75" customHeight="1">
      <c r="A5" s="136"/>
      <c r="B5" s="28" t="s">
        <v>5</v>
      </c>
      <c r="C5" s="28" t="s">
        <v>4</v>
      </c>
      <c r="D5" s="28" t="s">
        <v>15</v>
      </c>
      <c r="E5" s="18"/>
      <c r="F5" s="18"/>
      <c r="G5" s="18"/>
      <c r="H5" s="18"/>
      <c r="I5" s="18"/>
      <c r="J5" s="18"/>
      <c r="K5" s="18"/>
    </row>
    <row r="6" spans="1:11" s="2" customFormat="1" ht="20.25" customHeight="1">
      <c r="A6" s="2" t="s">
        <v>19</v>
      </c>
      <c r="B6" s="3">
        <v>38383.6652279</v>
      </c>
      <c r="C6" s="3">
        <v>34231.181903</v>
      </c>
      <c r="D6" s="3">
        <v>36575.62968195384</v>
      </c>
      <c r="E6" s="18"/>
      <c r="F6" s="18"/>
      <c r="G6" s="18"/>
      <c r="H6" s="18"/>
      <c r="I6" s="18"/>
      <c r="J6" s="18"/>
      <c r="K6" s="18"/>
    </row>
    <row r="7" spans="1:11" s="2" customFormat="1" ht="12.75" customHeight="1">
      <c r="A7" s="2" t="s">
        <v>20</v>
      </c>
      <c r="B7" s="3">
        <v>40806.5816876</v>
      </c>
      <c r="C7" s="3">
        <v>35651.6132691</v>
      </c>
      <c r="D7" s="3">
        <v>38807.94767505771</v>
      </c>
      <c r="E7" s="18"/>
      <c r="F7" s="18"/>
      <c r="G7" s="18"/>
      <c r="H7" s="18"/>
      <c r="I7" s="18"/>
      <c r="J7" s="18"/>
      <c r="K7" s="18"/>
    </row>
    <row r="8" spans="1:11" s="2" customFormat="1" ht="12.75" customHeight="1">
      <c r="A8" s="2" t="s">
        <v>21</v>
      </c>
      <c r="B8" s="3">
        <v>37957.2582271</v>
      </c>
      <c r="C8" s="3">
        <v>32042.8998263</v>
      </c>
      <c r="D8" s="3">
        <v>35954.49411764706</v>
      </c>
      <c r="E8" s="18"/>
      <c r="F8" s="18"/>
      <c r="G8" s="18"/>
      <c r="H8" s="18"/>
      <c r="I8" s="18"/>
      <c r="J8" s="18"/>
      <c r="K8" s="18"/>
    </row>
    <row r="9" spans="1:11" s="2" customFormat="1" ht="12.75" customHeight="1">
      <c r="A9" s="2" t="s">
        <v>22</v>
      </c>
      <c r="B9" s="3">
        <v>39388.3636214</v>
      </c>
      <c r="C9" s="3">
        <v>32148.6413813</v>
      </c>
      <c r="D9" s="3">
        <v>36723.16213400021</v>
      </c>
      <c r="E9" s="18"/>
      <c r="F9" s="18"/>
      <c r="G9" s="18"/>
      <c r="H9" s="18"/>
      <c r="I9" s="18"/>
      <c r="J9" s="18"/>
      <c r="K9" s="18"/>
    </row>
    <row r="10" spans="1:11" s="2" customFormat="1" ht="12.75" customHeight="1">
      <c r="A10" s="2" t="s">
        <v>23</v>
      </c>
      <c r="B10" s="3">
        <v>36842.7539253</v>
      </c>
      <c r="C10" s="3">
        <v>30079.7624794</v>
      </c>
      <c r="D10" s="3">
        <v>34608.036976617725</v>
      </c>
      <c r="E10" s="18"/>
      <c r="F10" s="18"/>
      <c r="G10" s="18"/>
      <c r="H10" s="18"/>
      <c r="I10" s="18"/>
      <c r="J10" s="18"/>
      <c r="K10" s="18"/>
    </row>
    <row r="11" spans="1:11" s="2" customFormat="1" ht="12.75" customHeight="1">
      <c r="A11" s="2" t="s">
        <v>24</v>
      </c>
      <c r="B11" s="3">
        <v>37878.7818344</v>
      </c>
      <c r="C11" s="3">
        <v>30720.8826206</v>
      </c>
      <c r="D11" s="3">
        <v>35527.053512705534</v>
      </c>
      <c r="E11" s="18"/>
      <c r="F11" s="18"/>
      <c r="G11" s="18"/>
      <c r="H11" s="18"/>
      <c r="I11" s="18"/>
      <c r="J11" s="18"/>
      <c r="K11" s="18"/>
    </row>
    <row r="12" spans="1:11" s="2" customFormat="1" ht="12.75" customHeight="1">
      <c r="A12" s="2" t="s">
        <v>25</v>
      </c>
      <c r="B12" s="3">
        <v>38817.5502555</v>
      </c>
      <c r="C12" s="3">
        <v>30813.2192232</v>
      </c>
      <c r="D12" s="3">
        <v>36087.73911091154</v>
      </c>
      <c r="E12" s="18"/>
      <c r="F12" s="18"/>
      <c r="G12" s="18"/>
      <c r="H12" s="18"/>
      <c r="I12" s="18"/>
      <c r="J12" s="18"/>
      <c r="K12" s="18"/>
    </row>
    <row r="13" spans="1:11" s="2" customFormat="1" ht="12.75" customHeight="1">
      <c r="A13" s="2" t="s">
        <v>26</v>
      </c>
      <c r="B13" s="3">
        <v>40555.390681</v>
      </c>
      <c r="C13" s="3">
        <v>36415.1465517</v>
      </c>
      <c r="D13" s="3">
        <v>39078.77786318217</v>
      </c>
      <c r="E13" s="18"/>
      <c r="F13" s="18"/>
      <c r="G13" s="18"/>
      <c r="H13" s="18"/>
      <c r="I13" s="18"/>
      <c r="J13" s="18"/>
      <c r="K13" s="18"/>
    </row>
    <row r="14" spans="1:11" s="2" customFormat="1" ht="12.75" customHeight="1">
      <c r="A14" s="2" t="s">
        <v>27</v>
      </c>
      <c r="B14" s="3">
        <v>37852.7517623</v>
      </c>
      <c r="C14" s="3">
        <v>31271.4821429</v>
      </c>
      <c r="D14" s="3">
        <v>35806.6665510062</v>
      </c>
      <c r="E14" s="18"/>
      <c r="F14" s="18"/>
      <c r="G14" s="18"/>
      <c r="H14" s="18"/>
      <c r="I14" s="18"/>
      <c r="J14" s="18"/>
      <c r="K14" s="18"/>
    </row>
    <row r="15" spans="1:11" s="2" customFormat="1" ht="12.75" customHeight="1">
      <c r="A15" s="2" t="s">
        <v>28</v>
      </c>
      <c r="B15" s="3">
        <v>42528.1284098</v>
      </c>
      <c r="C15" s="3">
        <v>36885.0051182</v>
      </c>
      <c r="D15" s="3">
        <v>40347.10590931927</v>
      </c>
      <c r="E15" s="18"/>
      <c r="F15" s="18"/>
      <c r="G15" s="18"/>
      <c r="H15" s="18"/>
      <c r="I15" s="18"/>
      <c r="J15" s="18"/>
      <c r="K15" s="18"/>
    </row>
    <row r="16" spans="1:11" s="2" customFormat="1" ht="12.75" customHeight="1">
      <c r="A16" s="2" t="s">
        <v>29</v>
      </c>
      <c r="B16" s="3">
        <v>38358.0331371</v>
      </c>
      <c r="C16" s="3">
        <v>30404.9074561</v>
      </c>
      <c r="D16" s="3">
        <v>35717.41473714868</v>
      </c>
      <c r="E16" s="18"/>
      <c r="F16" s="18"/>
      <c r="G16" s="18"/>
      <c r="H16" s="18"/>
      <c r="I16" s="18"/>
      <c r="J16" s="18"/>
      <c r="K16" s="18"/>
    </row>
    <row r="17" spans="1:11" s="2" customFormat="1" ht="12.75" customHeight="1">
      <c r="A17" s="2" t="s">
        <v>30</v>
      </c>
      <c r="B17" s="3">
        <v>39438.5170286</v>
      </c>
      <c r="C17" s="3">
        <v>33892.0003003</v>
      </c>
      <c r="D17" s="3">
        <v>37358.35854049945</v>
      </c>
      <c r="E17" s="18"/>
      <c r="F17" s="18"/>
      <c r="G17" s="18"/>
      <c r="H17" s="18"/>
      <c r="I17" s="18"/>
      <c r="J17" s="18"/>
      <c r="K17" s="18"/>
    </row>
    <row r="18" spans="1:11" s="2" customFormat="1" ht="12.75" customHeight="1">
      <c r="A18" s="2" t="s">
        <v>31</v>
      </c>
      <c r="B18" s="3">
        <v>36521.996033</v>
      </c>
      <c r="C18" s="3">
        <v>30395.5398593</v>
      </c>
      <c r="D18" s="3">
        <v>34424.51776038531</v>
      </c>
      <c r="E18" s="18"/>
      <c r="F18" s="18"/>
      <c r="G18" s="18"/>
      <c r="H18" s="18"/>
      <c r="I18" s="18"/>
      <c r="J18" s="18"/>
      <c r="K18" s="18"/>
    </row>
    <row r="19" spans="1:11" s="2" customFormat="1" ht="12.75" customHeight="1">
      <c r="A19" s="2" t="s">
        <v>32</v>
      </c>
      <c r="B19" s="3">
        <v>38138.6675274</v>
      </c>
      <c r="C19" s="3">
        <v>31700.7858852</v>
      </c>
      <c r="D19" s="3">
        <v>35882.03480083858</v>
      </c>
      <c r="E19" s="18"/>
      <c r="F19" s="18"/>
      <c r="G19" s="18"/>
      <c r="H19" s="18"/>
      <c r="I19" s="18"/>
      <c r="J19" s="18"/>
      <c r="K19" s="18"/>
    </row>
    <row r="20" spans="1:11" s="2" customFormat="1" ht="12.75" customHeight="1">
      <c r="A20" s="2" t="s">
        <v>33</v>
      </c>
      <c r="B20" s="3">
        <v>38031.7954476</v>
      </c>
      <c r="C20" s="3">
        <v>30033.3981532</v>
      </c>
      <c r="D20" s="3">
        <v>35139.994697564805</v>
      </c>
      <c r="E20" s="18"/>
      <c r="F20" s="18"/>
      <c r="G20" s="18"/>
      <c r="H20" s="18"/>
      <c r="I20" s="18"/>
      <c r="J20" s="18"/>
      <c r="K20" s="18"/>
    </row>
    <row r="21" spans="1:11" s="2" customFormat="1" ht="12.75" customHeight="1">
      <c r="A21" s="2" t="s">
        <v>34</v>
      </c>
      <c r="B21" s="3">
        <v>36865.1429369</v>
      </c>
      <c r="C21" s="3">
        <v>31373.9397294</v>
      </c>
      <c r="D21" s="3">
        <v>35150.72350230415</v>
      </c>
      <c r="E21" s="18"/>
      <c r="F21" s="18"/>
      <c r="G21" s="18"/>
      <c r="H21" s="18"/>
      <c r="I21" s="18"/>
      <c r="J21" s="18"/>
      <c r="K21" s="18"/>
    </row>
    <row r="22" spans="1:11" s="2" customFormat="1" ht="12.75" customHeight="1">
      <c r="A22" s="2" t="s">
        <v>35</v>
      </c>
      <c r="B22" s="3">
        <v>35084.2133006</v>
      </c>
      <c r="C22" s="3">
        <v>29388.6540505</v>
      </c>
      <c r="D22" s="3">
        <v>33285.61564269239</v>
      </c>
      <c r="E22" s="18"/>
      <c r="F22" s="18"/>
      <c r="G22" s="18"/>
      <c r="H22" s="18"/>
      <c r="I22" s="18"/>
      <c r="J22" s="18"/>
      <c r="K22" s="18"/>
    </row>
    <row r="23" spans="1:11" s="2" customFormat="1" ht="12.75" customHeight="1">
      <c r="A23" s="2" t="s">
        <v>36</v>
      </c>
      <c r="B23" s="3">
        <v>36327.8333333</v>
      </c>
      <c r="C23" s="3">
        <v>28820.8713999</v>
      </c>
      <c r="D23" s="3">
        <v>33740.0027707227</v>
      </c>
      <c r="E23" s="18"/>
      <c r="F23" s="18"/>
      <c r="G23" s="18"/>
      <c r="H23" s="18"/>
      <c r="I23" s="18"/>
      <c r="J23" s="18"/>
      <c r="K23" s="18"/>
    </row>
    <row r="24" spans="1:11" s="2" customFormat="1" ht="12.75" customHeight="1">
      <c r="A24" s="2" t="s">
        <v>37</v>
      </c>
      <c r="B24" s="3">
        <v>37221.1435484</v>
      </c>
      <c r="C24" s="3">
        <v>31099.2089915</v>
      </c>
      <c r="D24" s="3">
        <v>35343.26351099515</v>
      </c>
      <c r="E24" s="18"/>
      <c r="F24" s="18"/>
      <c r="G24" s="18"/>
      <c r="H24" s="18"/>
      <c r="I24" s="18"/>
      <c r="J24" s="18"/>
      <c r="K24" s="18"/>
    </row>
    <row r="25" spans="1:11" s="2" customFormat="1" ht="12.75" customHeight="1">
      <c r="A25" s="2" t="s">
        <v>38</v>
      </c>
      <c r="B25" s="3">
        <v>38861.2480748</v>
      </c>
      <c r="C25" s="3">
        <v>33280.6623444</v>
      </c>
      <c r="D25" s="3">
        <v>36927.500898634076</v>
      </c>
      <c r="E25" s="18"/>
      <c r="F25" s="18"/>
      <c r="G25" s="18"/>
      <c r="H25" s="18"/>
      <c r="I25" s="18"/>
      <c r="J25" s="18"/>
      <c r="K25" s="18"/>
    </row>
    <row r="26" spans="1:11" s="2" customFormat="1" ht="12.75" customHeight="1">
      <c r="A26" s="2" t="s">
        <v>39</v>
      </c>
      <c r="B26" s="3">
        <v>35390.3922086</v>
      </c>
      <c r="C26" s="3">
        <v>31660.2831615</v>
      </c>
      <c r="D26" s="3">
        <v>34180.02007136485</v>
      </c>
      <c r="E26" s="18"/>
      <c r="F26" s="18"/>
      <c r="G26" s="18"/>
      <c r="H26" s="18"/>
      <c r="I26" s="18"/>
      <c r="J26" s="18"/>
      <c r="K26" s="18"/>
    </row>
    <row r="27" spans="1:11" s="2" customFormat="1" ht="15.75" customHeight="1">
      <c r="A27" s="32" t="s">
        <v>40</v>
      </c>
      <c r="B27" s="30">
        <v>38971.6269027508</v>
      </c>
      <c r="C27" s="30">
        <v>33595.38611398453</v>
      </c>
      <c r="D27" s="30">
        <v>36931.93181584578</v>
      </c>
      <c r="E27" s="8"/>
      <c r="F27" s="18"/>
      <c r="G27" s="18"/>
      <c r="H27" s="18"/>
      <c r="I27" s="18"/>
      <c r="J27" s="18"/>
      <c r="K27" s="18"/>
    </row>
    <row r="28" spans="1:2" ht="23.25" customHeight="1">
      <c r="A28" s="65"/>
      <c r="B28" s="69"/>
    </row>
    <row r="29" ht="12.75">
      <c r="A29" s="93"/>
    </row>
    <row r="36" ht="15" customHeight="1"/>
  </sheetData>
  <mergeCells count="5">
    <mergeCell ref="A1:F1"/>
    <mergeCell ref="B4:D4"/>
    <mergeCell ref="A4:A5"/>
    <mergeCell ref="A2:E2"/>
    <mergeCell ref="A3:E3"/>
  </mergeCells>
  <printOptions/>
  <pageMargins left="0.7874015748031497" right="0.5905511811023623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Monica Lindquist</cp:lastModifiedBy>
  <cp:lastPrinted>2010-04-13T14:18:44Z</cp:lastPrinted>
  <dcterms:created xsi:type="dcterms:W3CDTF">2001-09-03T07:45:20Z</dcterms:created>
  <dcterms:modified xsi:type="dcterms:W3CDTF">2010-04-13T14:42:43Z</dcterms:modified>
  <cp:category/>
  <cp:version/>
  <cp:contentType/>
  <cp:contentStatus/>
</cp:coreProperties>
</file>