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45" windowHeight="11970" tabRatio="841" activeTab="0"/>
  </bookViews>
  <sheets>
    <sheet name="3.1a, 3.1b" sheetId="1" r:id="rId1"/>
    <sheet name="3.2" sheetId="2" r:id="rId2"/>
    <sheet name="3.3a" sheetId="3" r:id="rId3"/>
    <sheet name="3.3b" sheetId="4" r:id="rId4"/>
    <sheet name="3.3c" sheetId="5" r:id="rId5"/>
    <sheet name="3.4a" sheetId="6" r:id="rId6"/>
    <sheet name="3.4b" sheetId="7" r:id="rId7"/>
    <sheet name="3.4c" sheetId="8" r:id="rId8"/>
    <sheet name="3.5a" sheetId="9" r:id="rId9"/>
    <sheet name="3.5b" sheetId="10" r:id="rId10"/>
    <sheet name="3.5c" sheetId="11" r:id="rId11"/>
    <sheet name="3.6a" sheetId="12" r:id="rId12"/>
    <sheet name="3.6b" sheetId="13" r:id="rId13"/>
    <sheet name="3.6c" sheetId="14" r:id="rId14"/>
    <sheet name="3.7" sheetId="15" r:id="rId15"/>
    <sheet name="3.8a" sheetId="16" r:id="rId16"/>
    <sheet name="3.8b" sheetId="17" r:id="rId17"/>
    <sheet name="3.8c" sheetId="18" r:id="rId18"/>
    <sheet name="3.9,3.10" sheetId="19" r:id="rId19"/>
    <sheet name="3.11a" sheetId="20" r:id="rId20"/>
    <sheet name="3.11b" sheetId="21" r:id="rId21"/>
  </sheets>
  <definedNames>
    <definedName name="_xlnm.Print_Area" localSheetId="19">'3.11a'!$A$1:$E$26</definedName>
    <definedName name="_xlnm.Print_Area" localSheetId="20">'3.11b'!$A$1:$E$25</definedName>
  </definedNames>
  <calcPr fullCalcOnLoad="1"/>
</workbook>
</file>

<file path=xl/sharedStrings.xml><?xml version="1.0" encoding="utf-8"?>
<sst xmlns="http://schemas.openxmlformats.org/spreadsheetml/2006/main" count="978" uniqueCount="243">
  <si>
    <r>
      <t>Totalt</t>
    </r>
    <r>
      <rPr>
        <b/>
        <vertAlign val="superscript"/>
        <sz val="8"/>
        <rFont val="Arial"/>
        <family val="2"/>
      </rPr>
      <t>1</t>
    </r>
  </si>
  <si>
    <t>Studiebidragets
andel av totala 
beloppet i %</t>
  </si>
  <si>
    <t>Studiebidrag</t>
  </si>
  <si>
    <t>Totalt</t>
  </si>
  <si>
    <t>Grundskolenivå</t>
  </si>
  <si>
    <t>Gymnasienivå</t>
  </si>
  <si>
    <t>Eftergymnasial nivå</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</si>
  <si>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</si>
  <si>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</si>
  <si>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</si>
  <si>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</si>
  <si>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</si>
  <si>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</si>
  <si>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</si>
  <si>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</si>
  <si>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</si>
  <si>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</si>
  <si>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</si>
  <si>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Stockholm</t>
  </si>
  <si>
    <t>Hela riket</t>
  </si>
  <si>
    <t>Folkhögskola</t>
  </si>
  <si>
    <t>Komvux</t>
  </si>
  <si>
    <t>Gymnasieskola</t>
  </si>
  <si>
    <t>Övriga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</si>
  <si>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</si>
  <si>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</si>
  <si>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</si>
  <si>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</si>
  <si>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</si>
  <si>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</si>
  <si>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</si>
  <si>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</si>
  <si>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</si>
  <si>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</si>
  <si>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</si>
  <si>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</si>
  <si>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</si>
  <si>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</si>
  <si>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</si>
  <si>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</si>
  <si>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</si>
  <si>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</si>
  <si>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</si>
  <si>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</si>
  <si>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</si>
  <si>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</si>
  <si>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 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</si>
  <si>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</si>
  <si>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</si>
  <si>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</si>
  <si>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</si>
  <si>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</si>
  <si>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</si>
  <si>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</si>
  <si>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</si>
  <si>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</si>
  <si>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</si>
  <si>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</si>
  <si>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</si>
  <si>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</si>
  <si>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</si>
  <si>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</si>
  <si>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</si>
  <si>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</si>
  <si>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</si>
  <si>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</si>
  <si>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</si>
  <si>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</si>
  <si>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</si>
  <si>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</si>
  <si>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</si>
  <si>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</si>
  <si>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</si>
  <si>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</si>
  <si>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</si>
  <si>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</si>
  <si>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</si>
  <si>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</si>
  <si>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</si>
  <si>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Grundlån</t>
  </si>
  <si>
    <t>Merkostnadslån</t>
  </si>
  <si>
    <t>Tilläggslån</t>
  </si>
  <si>
    <t>Gymnasie-
nivå</t>
  </si>
  <si>
    <t>Grundskole-
nivå</t>
  </si>
  <si>
    <t xml:space="preserve">Totalt
</t>
  </si>
  <si>
    <t xml:space="preserve">Folkhög-
skola
</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</si>
  <si>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</si>
  <si>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</si>
  <si>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</si>
  <si>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</si>
  <si>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</si>
  <si>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</si>
  <si>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</si>
  <si>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</si>
  <si>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</si>
  <si>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</si>
  <si>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Kompletterande utbildning</t>
  </si>
  <si>
    <t>Antal kvinnor</t>
  </si>
  <si>
    <t>Antal män</t>
  </si>
  <si>
    <t>Generell bidragsnivå</t>
  </si>
  <si>
    <t>Högre bidragsnivå</t>
  </si>
  <si>
    <t>Andra halvåret</t>
  </si>
  <si>
    <t>Första halvåret</t>
  </si>
  <si>
    <t>Första och andra halvåret</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</si>
  <si>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</si>
  <si>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</si>
  <si>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</si>
  <si>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</si>
  <si>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</si>
  <si>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</si>
  <si>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</si>
  <si>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</si>
  <si>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</si>
  <si>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</si>
  <si>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</si>
  <si>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</si>
  <si>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</si>
  <si>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</si>
  <si>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</si>
  <si>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</si>
  <si>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</si>
  <si>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t>Örebro län</t>
  </si>
  <si>
    <r>
      <t>Totalt</t>
    </r>
    <r>
      <rPr>
        <b/>
        <vertAlign val="superscript"/>
        <sz val="8"/>
        <rFont val="Arial"/>
        <family val="2"/>
      </rPr>
      <t>2</t>
    </r>
  </si>
  <si>
    <t>Varav med enbart 
studiebidrag</t>
  </si>
  <si>
    <t>42 800</t>
  </si>
  <si>
    <r>
      <t>00</t>
    </r>
    <r>
      <rPr>
        <sz val="8.5"/>
        <rFont val="Arial"/>
        <family val="2"/>
      </rPr>
      <t>–19 år</t>
    </r>
  </si>
  <si>
    <t>20–24 år</t>
  </si>
  <si>
    <t>25–29 år</t>
  </si>
  <si>
    <t>30–34 år</t>
  </si>
  <si>
    <t>35–39 år</t>
  </si>
  <si>
    <t>40–44 år</t>
  </si>
  <si>
    <t>45–49 år</t>
  </si>
  <si>
    <t>50–54 år</t>
  </si>
  <si>
    <t>55 år–</t>
  </si>
  <si>
    <r>
      <t>00</t>
    </r>
    <r>
      <rPr>
        <sz val="8"/>
        <rFont val="Arial"/>
        <family val="2"/>
      </rPr>
      <t>–19 år</t>
    </r>
  </si>
  <si>
    <t xml:space="preserve">50 år– </t>
  </si>
  <si>
    <r>
      <t>0</t>
    </r>
    <r>
      <rPr>
        <sz val="8.5"/>
        <rFont val="Arial"/>
        <family val="2"/>
      </rPr>
      <t>5–9 år</t>
    </r>
  </si>
  <si>
    <t>10–14 år</t>
  </si>
  <si>
    <t>15–18 år</t>
  </si>
  <si>
    <t>3                Studiemedel för studier i Sverige</t>
  </si>
  <si>
    <t xml:space="preserve">                  Financial student aid for studies in Sweden</t>
  </si>
  <si>
    <r>
      <t>Totalt</t>
    </r>
    <r>
      <rPr>
        <b/>
        <vertAlign val="superscript"/>
        <sz val="8.5"/>
        <rFont val="Arial"/>
        <family val="2"/>
      </rPr>
      <t>1</t>
    </r>
  </si>
  <si>
    <r>
      <t>KY-utbildning</t>
    </r>
    <r>
      <rPr>
        <vertAlign val="superscript"/>
        <sz val="8"/>
        <rFont val="Arial"/>
        <family val="2"/>
      </rPr>
      <t>3</t>
    </r>
  </si>
  <si>
    <r>
      <t>Yrkeshögskola</t>
    </r>
    <r>
      <rPr>
        <vertAlign val="superscript"/>
        <sz val="8"/>
        <rFont val="Arial"/>
        <family val="2"/>
      </rPr>
      <t>4</t>
    </r>
  </si>
  <si>
    <r>
      <t>Övriga</t>
    </r>
    <r>
      <rPr>
        <vertAlign val="superscript"/>
        <sz val="8"/>
        <rFont val="Arial"/>
        <family val="2"/>
      </rPr>
      <t>5</t>
    </r>
  </si>
  <si>
    <t>1   En person kan finnas registrerad med olika studietakt under samma läsår.
2   Tabellen har sekretessgranskats, vilket innebär att enskilda celler med antal mindre än 3 har ersatts med " och att summeringar 
     har justerats.
3   Inklusive vissa gymnasiala utbildningar med annan huvudman än kommun och landsting samt basåret vid 
     högskola eller universitet. 
4   Andra eftergymnasiala utbildningar än högskoleutbildningar.</t>
  </si>
  <si>
    <r>
      <t>Gymnasie-
skola
m.m.</t>
    </r>
    <r>
      <rPr>
        <vertAlign val="superscript"/>
        <sz val="8.5"/>
        <rFont val="Arial"/>
        <family val="2"/>
      </rPr>
      <t>3</t>
    </r>
    <r>
      <rPr>
        <sz val="8.5"/>
        <rFont val="Arial"/>
        <family val="2"/>
      </rPr>
      <t xml:space="preserve">
</t>
    </r>
  </si>
  <si>
    <r>
      <t>Övriga</t>
    </r>
    <r>
      <rPr>
        <vertAlign val="superscript"/>
        <sz val="8.5"/>
        <rFont val="Arial"/>
        <family val="2"/>
      </rPr>
      <t>4</t>
    </r>
    <r>
      <rPr>
        <sz val="8.5"/>
        <rFont val="Arial"/>
        <family val="2"/>
      </rPr>
      <t xml:space="preserve">
</t>
    </r>
  </si>
  <si>
    <t>1   En person kan finnas registrerad med olika studietakt under samma läsår.
2   Tabellen har sekretessgranskats, vilket innebär att enskilda celler med antal färre än 3 har ersatts med " och att summeringar 
     har justerats.
3   Inklusive vissa gymnasiala utbildningar med annan huvudman än kommun och landsting samt basåret vid högskola eller universitet. 
4   Andra eftergymnasiala utbildningar än högskoleutbildningar.</t>
  </si>
  <si>
    <r>
      <t>Special-
pedagogisk
examen/
påbyggnad</t>
    </r>
    <r>
      <rPr>
        <vertAlign val="superscript"/>
        <sz val="8.5"/>
        <rFont val="Arial"/>
        <family val="2"/>
      </rPr>
      <t>4</t>
    </r>
  </si>
  <si>
    <r>
      <t>Gymnasie-
skola
m.m.</t>
    </r>
    <r>
      <rPr>
        <vertAlign val="superscript"/>
        <sz val="8.5"/>
        <rFont val="Arial"/>
        <family val="2"/>
      </rPr>
      <t>1</t>
    </r>
    <r>
      <rPr>
        <sz val="8.5"/>
        <rFont val="Arial"/>
        <family val="2"/>
      </rPr>
      <t xml:space="preserve">
</t>
    </r>
  </si>
  <si>
    <r>
      <t xml:space="preserve">
Övriga</t>
    </r>
    <r>
      <rPr>
        <vertAlign val="superscript"/>
        <sz val="8.5"/>
        <rFont val="Arial"/>
        <family val="2"/>
      </rPr>
      <t xml:space="preserve">2
</t>
    </r>
    <r>
      <rPr>
        <sz val="8.5"/>
        <rFont val="Arial"/>
        <family val="2"/>
      </rPr>
      <t xml:space="preserve">
</t>
    </r>
  </si>
  <si>
    <r>
      <t>20–24 år</t>
    </r>
    <r>
      <rPr>
        <vertAlign val="superscript"/>
        <sz val="8.5"/>
        <rFont val="Arial"/>
        <family val="2"/>
      </rPr>
      <t>2</t>
    </r>
  </si>
  <si>
    <r>
      <t>Special-
pedagogisk
examen/
påbyggnad</t>
    </r>
    <r>
      <rPr>
        <vertAlign val="superscript"/>
        <sz val="8.5"/>
        <rFont val="Arial"/>
        <family val="2"/>
      </rPr>
      <t>3</t>
    </r>
  </si>
  <si>
    <r>
      <t>Gymnasienivå</t>
    </r>
    <r>
      <rPr>
        <vertAlign val="superscript"/>
        <sz val="8.5"/>
        <rFont val="Arial"/>
        <family val="2"/>
      </rPr>
      <t>2</t>
    </r>
  </si>
  <si>
    <r>
      <t xml:space="preserve">
Prisbasbelopp</t>
    </r>
    <r>
      <rPr>
        <vertAlign val="superscript"/>
        <sz val="8.5"/>
        <rFont val="Arial"/>
        <family val="2"/>
      </rPr>
      <t>2</t>
    </r>
    <r>
      <rPr>
        <sz val="8.5"/>
        <rFont val="Arial"/>
        <family val="2"/>
      </rPr>
      <t xml:space="preserve"> 
kr</t>
    </r>
  </si>
  <si>
    <r>
      <t>Studielån</t>
    </r>
    <r>
      <rPr>
        <vertAlign val="superscript"/>
        <sz val="8.5"/>
        <rFont val="Arial"/>
        <family val="2"/>
      </rPr>
      <t>3</t>
    </r>
  </si>
  <si>
    <r>
      <t>Tabell 3.1b    Prisbasbelopp samt maximalt studiemedelsbelopp för studieperiod 
                       om 20 veckor med högre studiebidrag</t>
    </r>
    <r>
      <rPr>
        <b/>
        <vertAlign val="superscript"/>
        <sz val="10"/>
        <rFont val="Arial"/>
        <family val="2"/>
      </rPr>
      <t>1</t>
    </r>
  </si>
  <si>
    <t>Kalenderhalvår</t>
  </si>
  <si>
    <t>Kön och bidragsnivå</t>
  </si>
  <si>
    <t xml:space="preserve">1   Nettoräknat antal. Studerande som läst med olika bidragsnivåer under tidsperioden har räknats endast en gång. </t>
  </si>
  <si>
    <t>Högskola och universitet</t>
  </si>
  <si>
    <t>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skolformen 'Övriga' ingår eftergymnasial utbildning vid vissa trafikflygarutbildningar, teologiska utbildningar, polisutbildningar
     med mera. Även enstaka personer där uppgift om skolform saknas ingår i denna grupp.</t>
  </si>
  <si>
    <t xml:space="preserve">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skolformen 'Övriga' ingår eftergymnasial utbildning vid vissa trafikflygarutbildningar, teologiska utbildningar, polisutbildningar med
     mera. Även enstaka personer där uppgift om skolform saknas ingår i denna grupp. </t>
  </si>
  <si>
    <r>
      <t>Högskola och universitet</t>
    </r>
    <r>
      <rPr>
        <vertAlign val="superscript"/>
        <sz val="8"/>
        <rFont val="Arial"/>
        <family val="2"/>
      </rPr>
      <t>3</t>
    </r>
  </si>
  <si>
    <t xml:space="preserve">
Komvux/
folkhög-
skola
</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</si>
  <si>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</si>
  <si>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r>
      <t>Eftergymnasial nivå</t>
    </r>
    <r>
      <rPr>
        <vertAlign val="superscript"/>
        <sz val="8"/>
        <rFont val="Arial"/>
        <family val="2"/>
      </rPr>
      <t>3</t>
    </r>
  </si>
  <si>
    <t xml:space="preserve">Komvux/
folkhög-
skola
</t>
  </si>
  <si>
    <r>
      <t>0</t>
    </r>
    <r>
      <rPr>
        <sz val="8.5"/>
        <rFont val="Arial"/>
        <family val="2"/>
      </rPr>
      <t>0–4 år</t>
    </r>
  </si>
  <si>
    <t>1   Inklusive vissa gymnasiala utbildningar med annan huvudman än kommun och landsting samt basåret vid högskola eller 
     universitet.
2   Andra eftergymnasiala utbildningar än högskoleutbildningar samt forskarutbildning.</t>
  </si>
  <si>
    <t xml:space="preserve">1   Tabellen har sekretessgranskats, vilket innebär att enskilda celler med antal mindre än 3 har 
     ersatts med " och att summeringar har justerats.
2   Redovisningen gäller de beslut om reducering som görs utifrån den inkomst som den studerande 
     har uppgett. Det är dessa inkomstuppgifter som ligger till grund vid prövning och utbetalning. Den
     efterkontroll som görs mot Skatteverkets uppgifter finns inte med i tabellen.
3   Den 1 januari 2011 upphörde det högre bidraget att beviljas för studerande på specialpedagogutbildningar. 
     En studerande som har beviljats det högre bidraget innan dess kan få det högre bidraget för att avsluta 
     utbildningen, dock längst till och med den 30 juni 2012. Övergångsregler möjliggör även för vissa 
     studerande på yrkestekniskt program att få det högre bidraget till och med 30 juni 2015. Läsåret 2011/12 
     var det ingen studerande som fick det högre bidraget med hänsyn till dessa övergångsregler.  </t>
  </si>
  <si>
    <r>
      <t xml:space="preserve">1   För längre tidsserier, se webbplatsen: </t>
    </r>
    <r>
      <rPr>
        <u val="single"/>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</si>
  <si>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Tabell 3.2     Antal studerande som fått studiemedel samt utbetalda belopp, fördelat på kön, 
                      bidragsnivå och typ av studiestöd, 2011/12</t>
  </si>
  <si>
    <t xml:space="preserve">                      Number of students receiving financial student aid and total expenditure,
                      by sex, level of grant and type of aid, 2011/12</t>
  </si>
  <si>
    <r>
      <t>Tabell 3.3a     Antal studerande som fått studiemedel, fördelat på kön, typ av studiestöd, 
                        skolform och utbildningsnivå, 2011/12</t>
    </r>
    <r>
      <rPr>
        <b/>
        <vertAlign val="superscript"/>
        <sz val="10"/>
        <rFont val="Arial"/>
        <family val="2"/>
      </rPr>
      <t>1</t>
    </r>
  </si>
  <si>
    <t xml:space="preserve">                        Number of students receiving financial student aid, by sex, 
                        type of aid, type of school and level of education, 2011/12</t>
  </si>
  <si>
    <r>
      <t>Tabell 3.3b    Antal studerande som fått studiemedel med generellt bidrag, fördelat på 
                       kön, typ av studiestöd, skolform och utbildningsnivå, 2011/12</t>
    </r>
    <r>
      <rPr>
        <b/>
        <vertAlign val="superscript"/>
        <sz val="10"/>
        <rFont val="Arial"/>
        <family val="2"/>
      </rPr>
      <t>1</t>
    </r>
  </si>
  <si>
    <t xml:space="preserve">                       Number of students receiving basic grant, by sex, type of aid, type of school and level 
                       of education, 2011/12</t>
  </si>
  <si>
    <r>
      <t>Tabell 3.3c    Antal studerande som fått studiemedel med högre bidrag, fördelat 
                       på kön, typ av studiestöd, skolform och utbildningsnivå, 2011/12</t>
    </r>
    <r>
      <rPr>
        <b/>
        <vertAlign val="superscript"/>
        <sz val="10"/>
        <rFont val="Arial"/>
        <family val="2"/>
      </rPr>
      <t>1</t>
    </r>
  </si>
  <si>
    <t xml:space="preserve">                       Number of students receiving higher grant, by sex, type of aid, type of school and 
                       level of education, 2011/12 </t>
  </si>
  <si>
    <t xml:space="preserve">                       Number of students receiving financial student aid and students receiving only the 
                       grant element of student aid, by study tempo, sex and level of education, 2011/12</t>
  </si>
  <si>
    <t xml:space="preserve">                       Number of students receiving basic grant and students receiving only the grant element 
                       of student aid, by study tempo, sex and level of education, 2011/12</t>
  </si>
  <si>
    <r>
      <t>Tabell 3.4c    Antal studerande som fått studiemedel med högre bidrag
                      samt studerande som fått enbart studiebidrag, fördelat på 
                      studietakt, kön och utbildningsnivå, 2011/12</t>
    </r>
    <r>
      <rPr>
        <b/>
        <vertAlign val="superscript"/>
        <sz val="10"/>
        <rFont val="Arial"/>
        <family val="2"/>
      </rPr>
      <t>1, 2</t>
    </r>
  </si>
  <si>
    <t xml:space="preserve">                       Number of students receiving higher grant and students receiving only the grant 
                       element of student aid, by study tempo, sex and level of education, 2011/12</t>
  </si>
  <si>
    <t xml:space="preserve">Ålder
2011-12-31
</t>
  </si>
  <si>
    <t xml:space="preserve">                       Relative share of students per age-group receiving financial student aid, by age, sex, 
                       level of education and type of school, percent, 2011/12 </t>
  </si>
  <si>
    <t xml:space="preserve">                       Relative share of students per age-group receiving basic grant, by age, sex, level of 
                       education and type of school, percent, 2011/12 </t>
  </si>
  <si>
    <t>Tabell 3.5c    Andel studerande per åldersgrupp som fått studiemedel med högre bidrag, 
                      fördelat på ålder, kön, utbildningsnivå och skolform, procent, 2011/12</t>
  </si>
  <si>
    <t xml:space="preserve">                       Relative share of students per age-group receiving higher grant, by age, sex, 
                       level of education and type of school, percent, 2011/12</t>
  </si>
  <si>
    <r>
      <t>Tabell 3.6a    Antal studerande som fått reducerade studiemedel</t>
    </r>
    <r>
      <rPr>
        <b/>
        <vertAlign val="superscript"/>
        <sz val="10"/>
        <rFont val="Arial"/>
        <family val="2"/>
      </rPr>
      <t xml:space="preserve"> </t>
    </r>
    <r>
      <rPr>
        <b/>
        <sz val="10"/>
        <rFont val="Arial"/>
        <family val="2"/>
      </rPr>
      <t xml:space="preserve"> 
                      på grund av meddelad inkomst, fördelat på utbild-
                      ningsnivå, studietakt och kön, 2011/12</t>
    </r>
    <r>
      <rPr>
        <b/>
        <vertAlign val="superscript"/>
        <sz val="10"/>
        <rFont val="Arial"/>
        <family val="2"/>
      </rPr>
      <t>1</t>
    </r>
  </si>
  <si>
    <t xml:space="preserve">                       Number of students receiving reduced financial student aid 
                       due to reported income, by level of education, study tempo 
                       and sex, 2011/12</t>
  </si>
  <si>
    <t xml:space="preserve">                       Number of students with the basic grant receiving reduced 
                       financial student aid due to reported income, by level of 
                       education, study tempo and sex, 2011/12</t>
  </si>
  <si>
    <t>Höstterminen 2011</t>
  </si>
  <si>
    <t>Vårterminen 2012</t>
  </si>
  <si>
    <r>
      <t>Tabell 3.6c    Antal studerande med högre bidrag som fått reducerade 
                      studiemedel på grund av meddelad inkomst, fördelat på 
                      utbildningsnivå, studietakt och kön, 2011/12</t>
    </r>
    <r>
      <rPr>
        <b/>
        <vertAlign val="superscript"/>
        <sz val="10"/>
        <rFont val="Arial"/>
        <family val="2"/>
      </rPr>
      <t>1, 2</t>
    </r>
    <r>
      <rPr>
        <b/>
        <sz val="10"/>
        <rFont val="Arial"/>
        <family val="2"/>
      </rPr>
      <t xml:space="preserve">  </t>
    </r>
  </si>
  <si>
    <t xml:space="preserve">                       Number of students with the higher grant receiving reduced 
                       financial student aid due to reported income, by level of education, 
                       study tempo and sex, 2011/12</t>
  </si>
  <si>
    <t xml:space="preserve">                     Number of persons with rejected applications for financial student aid, by level of 
                     education, type of school, sex and grounds given for rejection, 2011/12</t>
  </si>
  <si>
    <t xml:space="preserve">                       Number of students receiving financial student aid for studies at compulsory 
                       school level and at upper secondary school level, by sex and county, 2011/12</t>
  </si>
  <si>
    <r>
      <t>Tabell 3.8c    Antal studerande som fått studiemedel med högre bidrag för studier 
                      på grundskole- och gymnasienivå, fördelat på kön och län,</t>
    </r>
    <r>
      <rPr>
        <b/>
        <vertAlign val="superscript"/>
        <sz val="10"/>
        <rFont val="Arial"/>
        <family val="2"/>
      </rPr>
      <t>1</t>
    </r>
    <r>
      <rPr>
        <b/>
        <sz val="10"/>
        <rFont val="Arial"/>
        <family val="2"/>
      </rPr>
      <t xml:space="preserve"> 2011/12</t>
    </r>
  </si>
  <si>
    <t xml:space="preserve">                       Number of students receiving higher grant at compulsory school level and at upper 
                       secondary school level, by sex and county, 2011/12</t>
  </si>
  <si>
    <t xml:space="preserve">                        Number of students receiving financial student aid and extra 
                        child allowance, by sex and age, 2011/12</t>
  </si>
  <si>
    <t>Ålder 2011-12-31</t>
  </si>
  <si>
    <t xml:space="preserve">Ålder 2011-12-31
</t>
  </si>
  <si>
    <r>
      <t xml:space="preserve">                         Number of children with parents who receive financial student aid</t>
    </r>
    <r>
      <rPr>
        <sz val="10"/>
        <rFont val="Arial"/>
        <family val="2"/>
      </rPr>
      <t xml:space="preserve"> 
                         </t>
    </r>
    <r>
      <rPr>
        <sz val="10"/>
        <rFont val="Arial"/>
        <family val="0"/>
      </rPr>
      <t>and extra child allowance, by sex and age, 2011/12</t>
    </r>
  </si>
  <si>
    <t xml:space="preserve">                          Number of students receiving financial student aid and 
                          extra child allowance, by sex, level of education and 
                          number of children, 2011/12</t>
  </si>
  <si>
    <t xml:space="preserve">                          Disbursed amount of extra child allowance, by sex, level of 
                          education and number of children, SEK million, 2011/12 </t>
  </si>
  <si>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xml:space="preserve"> 2011/12</t>
    </r>
  </si>
  <si>
    <t xml:space="preserve">                       Number of students receiving basic grant for studies at compulsory school level 
                       and at upper secondary school level, by sex and county, 2011/12</t>
  </si>
  <si>
    <t>1   En person kan finnas registrerad med olika studietakt under samma läsår.
2   Tabellen har sekretessgranskats, vilket innebär att enskilda celler med antal färre än 3 har 
     ersatts med " och att summeringar har justerats.
3   Inklusive vissa gymnasiala utbildningar med annan huvudman än kommun och landsting. 
4   Den 1 januari 2011 upphörde det högre bidraget att beviljas för studerande på specialpedagogutbildningar. 
     En studerande som har beviljats det högre bidraget innan dess kan få det högre bidraget för att avsluta 
     utbildningen, dock längst till och med den 30 juni 2012. Övergångsregler möjliggör även för vissa studerande 
     på yrkestekniskt program att få det högre bidraget till och med 30 juni 2015. Läsåret 2011/12 var det ingen 
     studerande som fick det högre bidraget med hänsyn till dessa övergångsregler.</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</si>
  <si>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</si>
  <si>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t xml:space="preserve">1   Inklusive vissa gymnasiala utbildningar med annan huvudman än kommun och landsting.                                                                                                                                                                                                                                                                                           2   Den åldersfördelning som redovisas avser åldern vid årets slut 2011. Huvudregeln är att studiemedel med det högre 
     bidraget kan beviljas tidigast från och med ingången av det kalenderår då den studerande fyller 25 år.
     I åldersintervallet 20–24 år återfinns personer som fyllde 25 år under 2012 och som påbörjade 
     sina studier under det första kalenderhalvåret 2012. Genom en tillfällig satsning ges också möjlighet för unga
     arbetslösa under 25 år, som saknar fullständig grundskole- eller gymnasieutbildning eller slutomdöme från 
     folkhögskola, att studera med det högre bidraget.
3   Den 1 januari 2011 upphörde det högre bidraget att beviljas för studerande på specialpedagogutbildningar. 
     En studerande som har beviljats det högre bidraget innan dess kan få det högre bidraget för att avsluta utbildningen, 
     dock längst till och med den 30 juni 2012. Övergångsregler möjliggör även för vissa studerande på 
     yrkestekniskt program att få det högre bidraget till och med 30 juni 2015. Läsåret 2011/12 var det ingen studerande 
     som fick det högre bidraget med hänsyn till dessa övergångsregler.  </t>
  </si>
  <si>
    <r>
      <t>studieresultat</t>
    </r>
    <r>
      <rPr>
        <vertAlign val="superscript"/>
        <sz val="8.5"/>
        <rFont val="Arial"/>
        <family val="2"/>
      </rPr>
      <t>6</t>
    </r>
  </si>
  <si>
    <r>
      <t xml:space="preserve">1   För längre tidsserier, se webbplatsen: </t>
    </r>
    <r>
      <rPr>
        <u val="single"/>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</si>
  <si>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 xml:space="preserve">1   Nettoräknat antal. Studerande som läst på olika nivåer under tidsperioden 
     har räknats endast en gång. </t>
  </si>
  <si>
    <t xml:space="preserve">1   Tabellen har sekretessgranskats, vilket innebär att enskilda celler med antal mindre än 3 har ersatts med " och att summeringar 
     har justerats.
2   Nettoräknat antal. Studerande som läst på olika utbildningsnivåer under läsåret har räknats endast en gång.
3   Den 1 januari 2011 upphörde det högre bidraget att beviljas för studerande på specialpedagogutbildningar. En studerande som 
     har beviljats det högre bidraget innan dess kan få det högre bidraget för att avsluta utbildningen, dock längst till och med den 
     30 juni 2012. Övergångsregler möjliggör även för vissa studerande på yrkestekniskt program att få det högre bidraget till och med 
     30 juni 2015. Läsåret 2011/12 var det ingen studerande som fick det högre bidraget med hänsyn till dessa övergångsregler. </t>
  </si>
  <si>
    <t>1   Avser det län där den studerande var folkbokförd 2012-09-10.
2   Inklusive vissa gymnasiala utbildningar med annan huvudman än kommun eller landsting samt basåret 
     vid högskola och universitet.</t>
  </si>
  <si>
    <t>1   Avser det län där den studerande var folkbokförd 2012-09-10.
2   Inklusive vissa gymnasiala utbildningar med annan huvudman än kommun eller landsting 
     samt basåret vid högskola och universitet.</t>
  </si>
  <si>
    <t>1   Avser det län där den studerande var folkbokförd 2012-09-10.
2   Inklusive vissa gymnasiala utbildningar med annan huvudman än kommun eller landsting.</t>
  </si>
  <si>
    <r>
      <t>Prisbasbelopp</t>
    </r>
    <r>
      <rPr>
        <vertAlign val="superscript"/>
        <sz val="8.5"/>
        <rFont val="Arial"/>
        <family val="2"/>
      </rPr>
      <t xml:space="preserve">2
</t>
    </r>
    <r>
      <rPr>
        <sz val="8.5"/>
        <rFont val="Arial"/>
        <family val="2"/>
      </rPr>
      <t xml:space="preserve">kronor
</t>
    </r>
  </si>
  <si>
    <t>Maximalt studiemedelsbelopp, kronor</t>
  </si>
  <si>
    <t>kronor</t>
  </si>
  <si>
    <t>Utbetalda belopp, miljoner kronor</t>
  </si>
  <si>
    <r>
      <t>Tabell 3.7    Antal personer som fått avslag på ansökan om studiemedel, fördelat på 
                    utbildningsnivå, skolform, kön och avslagsgrund, 2011/12</t>
    </r>
    <r>
      <rPr>
        <b/>
        <vertAlign val="superscript"/>
        <sz val="10"/>
        <rFont val="Arial"/>
        <family val="2"/>
      </rPr>
      <t>1</t>
    </r>
    <r>
      <rPr>
        <b/>
        <sz val="10"/>
        <rFont val="Arial"/>
        <family val="2"/>
      </rPr>
      <t xml:space="preserve">  </t>
    </r>
  </si>
  <si>
    <r>
      <t xml:space="preserve">
Gymnasie-
skola 
m.m.</t>
    </r>
    <r>
      <rPr>
        <vertAlign val="superscript"/>
        <sz val="8.5"/>
        <rFont val="Arial"/>
        <family val="2"/>
      </rPr>
      <t>2</t>
    </r>
    <r>
      <rPr>
        <sz val="8.5"/>
        <rFont val="Arial"/>
        <family val="2"/>
      </rPr>
      <t xml:space="preserve">
</t>
    </r>
  </si>
  <si>
    <r>
      <t>Övriga</t>
    </r>
    <r>
      <rPr>
        <vertAlign val="superscript"/>
        <sz val="8.5"/>
        <rFont val="Arial"/>
        <family val="2"/>
      </rPr>
      <t>3</t>
    </r>
    <r>
      <rPr>
        <sz val="8.5"/>
        <rFont val="Arial"/>
        <family val="2"/>
      </rPr>
      <t xml:space="preserve">
</t>
    </r>
  </si>
  <si>
    <r>
      <t xml:space="preserve">                                                                                                                                                                                                                 
1   Tabellen har sekretessgranskats, vilket innebär att enskilda celler med antal mindre än 3 har ersatts med " 
      och att summeringar har justerats.
2   Inklusive vissa gymnasiala utbildningar med annan huvudman än kommun och landsting 
      samt basåret vid högskola eller universitet.
3   Andra eftergymnasiala utbildningar än högskoleutbildningar.                                                                                                                                                                                       4   Redovisningen omfattar de avslagsbeslut där utbildningsnivån är känd.
5   En ansökan kan avslås på flera grunder. Här redovisas några av de vanligaste orsakerna till avslag. 
6   I årets publikation används en utsökningsmetod som bättre fångar in beslut om avslag på grund av bristande studie-
     resultat, vilket ger högre avslagssiffor än tidigare. För de publikationer som innehåller de lägre siffrorna 
     så har har rättelser gjorts på CSN:s webbplats: </t>
    </r>
    <r>
      <rPr>
        <u val="single"/>
        <sz val="8"/>
        <color indexed="12"/>
        <rFont val="Arial"/>
        <family val="2"/>
      </rPr>
      <t>http://www.csn.se/om-csn/statistik/publikationer/beviljning-studiestod</t>
    </r>
    <r>
      <rPr>
        <sz val="8"/>
        <rFont val="Arial"/>
        <family val="2"/>
      </rPr>
      <t>.</t>
    </r>
  </si>
  <si>
    <r>
      <t>Totalt antal som 
fått avslag</t>
    </r>
    <r>
      <rPr>
        <b/>
        <vertAlign val="superscript"/>
        <sz val="8.5"/>
        <rFont val="Arial"/>
        <family val="2"/>
      </rPr>
      <t>4</t>
    </r>
  </si>
  <si>
    <r>
      <t>varav med följande 
avslagsmotivering</t>
    </r>
    <r>
      <rPr>
        <vertAlign val="superscript"/>
        <sz val="8.5"/>
        <rFont val="Arial"/>
        <family val="2"/>
      </rPr>
      <t>5</t>
    </r>
  </si>
  <si>
    <r>
      <t>Tabell 3.8a    Antal studerande som fått studiemedel för studier på grundskole- 
                       och gymnasienivå, fördelat på kön och län,</t>
    </r>
    <r>
      <rPr>
        <b/>
        <vertAlign val="superscript"/>
        <sz val="10"/>
        <rFont val="Arial"/>
        <family val="2"/>
      </rPr>
      <t>1</t>
    </r>
    <r>
      <rPr>
        <b/>
        <sz val="10"/>
        <rFont val="Arial"/>
        <family val="2"/>
      </rPr>
      <t xml:space="preserve"> 2011/12</t>
    </r>
  </si>
  <si>
    <t>Tabell 3.9       Antal studerande med studiemedel som fått tilläggsbidrag, 
                        fördelat på kön och ålder, 2011/12</t>
  </si>
  <si>
    <t>Tabell 3.10      Antal barn vars föräldrar fått studiemedel och tilläggsbidrag, 
                         fördelat på kön och ålder, 2011/12</t>
  </si>
  <si>
    <t>Tabell 3.11a     Antal studerande med studiemedel som fått tilläggsbidrag, 
                          fördelat på kön, utbildningsnivå och antal barn, 2011/12</t>
  </si>
  <si>
    <t>Tabell 3.11b     Utbetalda belopp i tilläggsbidrag, fördelat på kön, 
                          utbildningsnivå och antal barn, miljoner kronor, 2011/12</t>
  </si>
  <si>
    <t>"</t>
  </si>
  <si>
    <t>Tabell 3.5a    Andel studerande per åldersgrupp som fått studiemedel, fördelat på ålder, 
                       kön, utbildningsnivå och skolform, procent, 2011/12</t>
  </si>
  <si>
    <t>1   Inklusive vissa gymnasiala utbildningar med annan huvudman än kommun och landsting samt basåret vid högskola 
     eller universitet.
2   Andra eftergymnasiala utbildningar än högskoleutbildningar samt forskarutbildning.</t>
  </si>
  <si>
    <t>Tabell 3.5b    Andel studerande per åldersgrupp som fått studiemedel med generellt bidrag,
                      fördelat på ålder, kön, utbildningsnivå och skolform, procent, 2011/12</t>
  </si>
  <si>
    <r>
      <t>År</t>
    </r>
    <r>
      <rPr>
        <vertAlign val="superscript"/>
        <sz val="8.5"/>
        <rFont val="Arial"/>
        <family val="2"/>
      </rPr>
      <t>1</t>
    </r>
  </si>
  <si>
    <t>Tabell 3.1a    Prisbasbelopp samt maximalt studiemedelsbelopp för studieperiod
                      om 20 veckor med generellt studiebidrag</t>
  </si>
  <si>
    <r>
      <t>Tabell 3.4a    Antal studerande som fått studiemedel samt studerande med enbart 
                       studiebidrag, fördelat på studietakt, kön och utbildningsnivå, 2011/12</t>
    </r>
    <r>
      <rPr>
        <b/>
        <vertAlign val="superscript"/>
        <sz val="10"/>
        <rFont val="Arial"/>
        <family val="2"/>
      </rPr>
      <t>1, 2</t>
    </r>
  </si>
  <si>
    <r>
      <t>Tabell 3.4b    Antal studerande som fått studiemedel med generellt bidrag samt 
                       studerande som fått enbart studiebidrag, fördelat på studietakt, kön 
                       och utbildningsnivå, 2011/12</t>
    </r>
    <r>
      <rPr>
        <b/>
        <vertAlign val="superscript"/>
        <sz val="10"/>
        <rFont val="Arial"/>
        <family val="2"/>
      </rPr>
      <t>1, 2</t>
    </r>
    <r>
      <rPr>
        <b/>
        <sz val="10"/>
        <rFont val="Arial"/>
        <family val="2"/>
      </rPr>
      <t xml:space="preserve">  </t>
    </r>
  </si>
  <si>
    <r>
      <t>Tabell 3.6b    Antal studerande med generellt bidrag som fått reducerade
                       studiemedel på grund av meddelad inkomst, fördelat på 
                       utbildningsnivå, studietakt och kön, 2011/12</t>
    </r>
    <r>
      <rPr>
        <b/>
        <vertAlign val="superscript"/>
        <sz val="10"/>
        <rFont val="Arial"/>
        <family val="2"/>
      </rPr>
      <t>1</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</si>
</sst>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
  </numFmts>
  <fonts count="65">
    <font>
      <sz val="10"/>
      <name val="Arial"/>
      <family val="0"/>
    </font>
    <font>
      <sz val="11"/>
      <color indexed="8"/>
      <name val="Calibri"/>
      <family val="2"/>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2"/>
    </font>
    <font>
      <b/>
      <sz val="8"/>
      <color indexed="10"/>
      <name val="Arial"/>
      <family val="2"/>
    </font>
    <font>
      <b/>
      <vertAlign val="superscript"/>
      <sz val="8.5"/>
      <name val="Arial"/>
      <family val="2"/>
    </font>
    <font>
      <sz val="8"/>
      <color indexed="9"/>
      <name val="Arial"/>
      <family val="2"/>
    </font>
    <font>
      <sz val="8.5"/>
      <color indexed="12"/>
      <name val="Arial"/>
      <family val="2"/>
    </font>
    <font>
      <b/>
      <sz val="8.5"/>
      <color indexed="12"/>
      <name val="Arial"/>
      <family val="2"/>
    </font>
    <font>
      <vertAlign val="superscript"/>
      <sz val="8"/>
      <name val="Arial"/>
      <family val="2"/>
    </font>
    <font>
      <u val="single"/>
      <sz val="8.5"/>
      <color indexed="12"/>
      <name val="Arial"/>
      <family val="2"/>
    </font>
    <font>
      <u val="single"/>
      <sz val="8"/>
      <color indexed="12"/>
      <name val="Arial"/>
      <family val="2"/>
    </font>
    <font>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5"/>
      <color rgb="FFFF0000"/>
      <name val="Arial"/>
      <family val="2"/>
    </font>
    <font>
      <sz val="8"/>
      <color rgb="FFFF0000"/>
      <name val="Arial"/>
      <family val="2"/>
    </font>
    <font>
      <b/>
      <sz val="8.5"/>
      <color rgb="FFFF0000"/>
      <name val="Arial"/>
      <family val="2"/>
    </font>
    <font>
      <sz val="10"/>
      <color rgb="FFFF0000"/>
      <name val="Arial"/>
      <family val="2"/>
    </font>
    <font>
      <sz val="8.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7"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30" borderId="2" applyNumberFormat="0" applyAlignment="0" applyProtection="0"/>
    <xf numFmtId="0" fontId="50" fillId="31" borderId="3" applyNumberFormat="0" applyAlignment="0" applyProtection="0"/>
    <xf numFmtId="0" fontId="51" fillId="0" borderId="4" applyNumberFormat="0" applyFill="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288">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Alignment="1">
      <alignment horizontal="left"/>
    </xf>
    <xf numFmtId="3" fontId="4" fillId="0" borderId="0" xfId="0" applyNumberFormat="1" applyFont="1" applyAlignment="1">
      <alignment/>
    </xf>
    <xf numFmtId="0" fontId="4" fillId="0" borderId="10" xfId="0" applyFont="1" applyBorder="1" applyAlignment="1">
      <alignment wrapText="1"/>
    </xf>
    <xf numFmtId="0" fontId="0" fillId="0" borderId="0" xfId="0" applyBorder="1" applyAlignment="1">
      <alignment/>
    </xf>
    <xf numFmtId="165" fontId="4" fillId="0" borderId="0" xfId="0" applyNumberFormat="1" applyFont="1" applyAlignment="1">
      <alignment/>
    </xf>
    <xf numFmtId="0" fontId="4" fillId="0" borderId="0" xfId="0" applyFont="1" applyAlignment="1">
      <alignment horizontal="left" indent="1"/>
    </xf>
    <xf numFmtId="0" fontId="4" fillId="0" borderId="10" xfId="0" applyFont="1" applyBorder="1" applyAlignment="1">
      <alignment horizontal="left" indent="1"/>
    </xf>
    <xf numFmtId="0" fontId="4" fillId="0" borderId="10" xfId="0" applyFont="1" applyBorder="1" applyAlignment="1">
      <alignment horizontal="right" wrapText="1"/>
    </xf>
    <xf numFmtId="0" fontId="4" fillId="0" borderId="0" xfId="0" applyFont="1" applyAlignment="1">
      <alignment wrapText="1"/>
    </xf>
    <xf numFmtId="0" fontId="4" fillId="0" borderId="0" xfId="0" applyFont="1" applyBorder="1" applyAlignment="1">
      <alignment/>
    </xf>
    <xf numFmtId="0" fontId="7" fillId="0" borderId="0" xfId="0" applyFont="1" applyAlignment="1">
      <alignment/>
    </xf>
    <xf numFmtId="0" fontId="8" fillId="0" borderId="0" xfId="0" applyFont="1" applyAlignment="1">
      <alignment/>
    </xf>
    <xf numFmtId="0" fontId="4" fillId="0" borderId="0" xfId="0" applyFont="1" applyBorder="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3" fontId="4" fillId="0" borderId="0" xfId="0" applyNumberFormat="1" applyFont="1" applyBorder="1" applyAlignment="1">
      <alignment/>
    </xf>
    <xf numFmtId="0" fontId="4" fillId="0" borderId="0" xfId="0" applyFont="1" applyBorder="1" applyAlignment="1">
      <alignment horizontal="right" wrapText="1"/>
    </xf>
    <xf numFmtId="0" fontId="4" fillId="0" borderId="0" xfId="0" applyFont="1" applyBorder="1" applyAlignment="1">
      <alignment horizontal="left"/>
    </xf>
    <xf numFmtId="0" fontId="4" fillId="0" borderId="0" xfId="0" applyFont="1" applyBorder="1" applyAlignment="1">
      <alignment horizontal="left" indent="1"/>
    </xf>
    <xf numFmtId="0" fontId="3"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0" xfId="0" applyBorder="1" applyAlignment="1">
      <alignment wrapText="1"/>
    </xf>
    <xf numFmtId="0" fontId="9" fillId="0" borderId="0" xfId="0" applyFont="1" applyAlignment="1">
      <alignment/>
    </xf>
    <xf numFmtId="0" fontId="10" fillId="0" borderId="0" xfId="0" applyFont="1" applyAlignment="1">
      <alignment/>
    </xf>
    <xf numFmtId="0" fontId="10" fillId="0" borderId="0" xfId="0" applyFont="1" applyAlignment="1">
      <alignment wrapText="1"/>
    </xf>
    <xf numFmtId="0" fontId="9" fillId="0" borderId="0" xfId="0" applyFont="1" applyAlignment="1">
      <alignment/>
    </xf>
    <xf numFmtId="0" fontId="9" fillId="0" borderId="10" xfId="0" applyFont="1" applyBorder="1" applyAlignment="1">
      <alignment/>
    </xf>
    <xf numFmtId="0" fontId="3" fillId="0" borderId="0" xfId="0" applyFont="1" applyAlignment="1">
      <alignment/>
    </xf>
    <xf numFmtId="0" fontId="9" fillId="0" borderId="0" xfId="0" applyFont="1" applyAlignment="1">
      <alignment horizontal="left" indent="1"/>
    </xf>
    <xf numFmtId="0" fontId="9" fillId="0" borderId="10" xfId="0" applyFont="1" applyBorder="1" applyAlignment="1">
      <alignment horizontal="left" indent="1"/>
    </xf>
    <xf numFmtId="0" fontId="9" fillId="0" borderId="0" xfId="0" applyFont="1" applyAlignment="1">
      <alignment horizontal="left" wrapText="1" indent="1"/>
    </xf>
    <xf numFmtId="0" fontId="0" fillId="0" borderId="0" xfId="0" applyBorder="1" applyAlignment="1">
      <alignment horizontal="left"/>
    </xf>
    <xf numFmtId="0" fontId="9" fillId="0" borderId="10" xfId="0" applyFont="1" applyBorder="1" applyAlignment="1">
      <alignment wrapText="1"/>
    </xf>
    <xf numFmtId="0" fontId="9" fillId="0" borderId="0" xfId="0" applyFont="1" applyBorder="1" applyAlignment="1">
      <alignment/>
    </xf>
    <xf numFmtId="3" fontId="9" fillId="0" borderId="0" xfId="0" applyNumberFormat="1" applyFont="1" applyAlignment="1">
      <alignment horizontal="right"/>
    </xf>
    <xf numFmtId="3" fontId="9" fillId="0" borderId="0" xfId="0" applyNumberFormat="1" applyFont="1" applyAlignment="1">
      <alignment/>
    </xf>
    <xf numFmtId="3" fontId="9" fillId="0" borderId="0" xfId="0" applyNumberFormat="1" applyFont="1" applyBorder="1" applyAlignment="1">
      <alignment horizontal="right"/>
    </xf>
    <xf numFmtId="0" fontId="9" fillId="0" borderId="0" xfId="0" applyFont="1" applyBorder="1" applyAlignment="1">
      <alignment horizontal="left"/>
    </xf>
    <xf numFmtId="3" fontId="9" fillId="0" borderId="0" xfId="0" applyNumberFormat="1" applyFont="1" applyBorder="1" applyAlignment="1">
      <alignment/>
    </xf>
    <xf numFmtId="3" fontId="9" fillId="0" borderId="10" xfId="0" applyNumberFormat="1" applyFont="1" applyBorder="1" applyAlignment="1">
      <alignment/>
    </xf>
    <xf numFmtId="0" fontId="9" fillId="0" borderId="10" xfId="0" applyFont="1" applyBorder="1" applyAlignment="1">
      <alignment horizontal="right" wrapText="1"/>
    </xf>
    <xf numFmtId="0" fontId="10" fillId="0" borderId="0" xfId="0" applyFont="1" applyBorder="1" applyAlignment="1">
      <alignment/>
    </xf>
    <xf numFmtId="0" fontId="9" fillId="0" borderId="0" xfId="0" applyFont="1" applyBorder="1" applyAlignment="1">
      <alignment horizontal="left" indent="1"/>
    </xf>
    <xf numFmtId="0" fontId="9" fillId="0" borderId="0" xfId="0" applyFont="1" applyAlignment="1">
      <alignment horizontal="left" wrapText="1"/>
    </xf>
    <xf numFmtId="0" fontId="10" fillId="0" borderId="0" xfId="0" applyFont="1" applyBorder="1" applyAlignment="1">
      <alignment wrapText="1"/>
    </xf>
    <xf numFmtId="0" fontId="9" fillId="0" borderId="0" xfId="0" applyFont="1" applyBorder="1" applyAlignment="1">
      <alignment horizontal="right" wrapText="1"/>
    </xf>
    <xf numFmtId="165" fontId="9" fillId="0" borderId="0" xfId="0" applyNumberFormat="1" applyFont="1" applyAlignment="1">
      <alignment/>
    </xf>
    <xf numFmtId="0" fontId="9" fillId="0" borderId="0" xfId="0" applyFont="1" applyBorder="1" applyAlignment="1">
      <alignment vertical="top" wrapText="1"/>
    </xf>
    <xf numFmtId="0" fontId="4" fillId="0" borderId="0" xfId="0" applyFont="1" applyBorder="1" applyAlignment="1">
      <alignment horizontal="right" vertical="top" wrapText="1"/>
    </xf>
    <xf numFmtId="0" fontId="0" fillId="0" borderId="0" xfId="0" applyFont="1" applyBorder="1" applyAlignment="1">
      <alignment/>
    </xf>
    <xf numFmtId="0" fontId="9" fillId="0" borderId="12" xfId="0" applyFont="1" applyBorder="1" applyAlignment="1">
      <alignment horizontal="right" wrapText="1"/>
    </xf>
    <xf numFmtId="0" fontId="9" fillId="0" borderId="0" xfId="0" applyFont="1" applyBorder="1" applyAlignment="1">
      <alignment/>
    </xf>
    <xf numFmtId="0" fontId="8" fillId="0" borderId="0" xfId="0" applyFont="1" applyBorder="1" applyAlignment="1">
      <alignment wrapText="1"/>
    </xf>
    <xf numFmtId="3" fontId="11" fillId="0" borderId="0" xfId="0" applyNumberFormat="1" applyFont="1" applyAlignment="1">
      <alignment/>
    </xf>
    <xf numFmtId="3" fontId="4" fillId="0" borderId="10" xfId="0" applyNumberFormat="1" applyFont="1" applyBorder="1" applyAlignment="1">
      <alignment/>
    </xf>
    <xf numFmtId="164" fontId="9" fillId="0" borderId="0" xfId="0" applyNumberFormat="1" applyFont="1" applyBorder="1" applyAlignment="1">
      <alignment/>
    </xf>
    <xf numFmtId="3" fontId="4" fillId="0" borderId="0" xfId="0" applyNumberFormat="1" applyFont="1" applyAlignment="1">
      <alignment horizontal="right"/>
    </xf>
    <xf numFmtId="165" fontId="9" fillId="0" borderId="0" xfId="0" applyNumberFormat="1" applyFont="1" applyBorder="1" applyAlignment="1">
      <alignment/>
    </xf>
    <xf numFmtId="0" fontId="10" fillId="0" borderId="0" xfId="0" applyFont="1" applyAlignment="1">
      <alignment horizontal="right"/>
    </xf>
    <xf numFmtId="3" fontId="10" fillId="0" borderId="0" xfId="0" applyNumberFormat="1" applyFont="1" applyAlignment="1">
      <alignment horizontal="right"/>
    </xf>
    <xf numFmtId="3" fontId="10" fillId="0" borderId="0" xfId="0" applyNumberFormat="1" applyFont="1" applyAlignment="1">
      <alignment/>
    </xf>
    <xf numFmtId="3" fontId="4" fillId="0" borderId="0" xfId="0" applyNumberFormat="1" applyFont="1" applyBorder="1" applyAlignment="1">
      <alignment horizontal="right"/>
    </xf>
    <xf numFmtId="0" fontId="4" fillId="0" borderId="11" xfId="0" applyFont="1" applyBorder="1" applyAlignment="1">
      <alignment horizontal="left"/>
    </xf>
    <xf numFmtId="0" fontId="10" fillId="0" borderId="0" xfId="0" applyFont="1" applyAlignment="1">
      <alignment horizontal="left"/>
    </xf>
    <xf numFmtId="0" fontId="10" fillId="0" borderId="10" xfId="0" applyFont="1" applyBorder="1" applyAlignment="1">
      <alignment/>
    </xf>
    <xf numFmtId="0" fontId="9"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9" fillId="0" borderId="12" xfId="0" applyFont="1" applyBorder="1" applyAlignment="1">
      <alignment/>
    </xf>
    <xf numFmtId="0" fontId="9"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9" fillId="0" borderId="12" xfId="0" applyFont="1" applyBorder="1" applyAlignment="1">
      <alignment horizontal="left" indent="1"/>
    </xf>
    <xf numFmtId="0" fontId="4" fillId="0" borderId="11" xfId="0" applyFont="1" applyBorder="1" applyAlignment="1">
      <alignment horizontal="right" wrapText="1"/>
    </xf>
    <xf numFmtId="0" fontId="0" fillId="0" borderId="0" xfId="0" applyBorder="1" applyAlignment="1">
      <alignment horizontal="right" wrapText="1"/>
    </xf>
    <xf numFmtId="0" fontId="4" fillId="0" borderId="12" xfId="0" applyFont="1" applyBorder="1" applyAlignment="1">
      <alignment/>
    </xf>
    <xf numFmtId="0" fontId="4" fillId="0" borderId="12" xfId="0" applyFont="1" applyBorder="1" applyAlignment="1">
      <alignment wrapText="1"/>
    </xf>
    <xf numFmtId="3" fontId="4" fillId="0" borderId="12" xfId="0" applyNumberFormat="1" applyFont="1" applyBorder="1" applyAlignment="1">
      <alignment/>
    </xf>
    <xf numFmtId="0" fontId="8" fillId="0" borderId="0" xfId="0" applyFont="1" applyAlignment="1">
      <alignment horizontal="left"/>
    </xf>
    <xf numFmtId="3" fontId="11" fillId="0" borderId="10" xfId="0" applyNumberFormat="1" applyFont="1" applyBorder="1" applyAlignment="1">
      <alignment/>
    </xf>
    <xf numFmtId="3" fontId="14" fillId="0" borderId="0" xfId="0" applyNumberFormat="1" applyFont="1" applyAlignment="1">
      <alignment/>
    </xf>
    <xf numFmtId="3" fontId="14" fillId="0" borderId="0" xfId="0" applyNumberFormat="1" applyFont="1" applyBorder="1" applyAlignment="1">
      <alignment/>
    </xf>
    <xf numFmtId="3" fontId="15" fillId="0" borderId="0" xfId="0" applyNumberFormat="1" applyFont="1" applyAlignment="1">
      <alignment horizontal="right"/>
    </xf>
    <xf numFmtId="3" fontId="14" fillId="0" borderId="10" xfId="0" applyNumberFormat="1" applyFont="1" applyBorder="1" applyAlignment="1">
      <alignment/>
    </xf>
    <xf numFmtId="0" fontId="4" fillId="0" borderId="12" xfId="0" applyFont="1" applyBorder="1" applyAlignment="1">
      <alignment/>
    </xf>
    <xf numFmtId="0" fontId="5" fillId="0" borderId="10" xfId="0" applyFont="1" applyBorder="1" applyAlignment="1">
      <alignment horizontal="left" wrapText="1"/>
    </xf>
    <xf numFmtId="165" fontId="14" fillId="0" borderId="0" xfId="0" applyNumberFormat="1" applyFont="1" applyAlignment="1">
      <alignment/>
    </xf>
    <xf numFmtId="164" fontId="14" fillId="0" borderId="0" xfId="0" applyNumberFormat="1" applyFont="1" applyAlignment="1">
      <alignment/>
    </xf>
    <xf numFmtId="0" fontId="16" fillId="0" borderId="0" xfId="0" applyFont="1" applyAlignment="1">
      <alignment/>
    </xf>
    <xf numFmtId="3" fontId="14" fillId="0" borderId="0" xfId="0" applyNumberFormat="1" applyFont="1" applyAlignment="1">
      <alignment horizontal="right"/>
    </xf>
    <xf numFmtId="0" fontId="14" fillId="0" borderId="0" xfId="0" applyFont="1" applyAlignment="1">
      <alignment/>
    </xf>
    <xf numFmtId="3" fontId="8" fillId="0" borderId="0" xfId="0" applyNumberFormat="1" applyFont="1" applyAlignment="1">
      <alignment horizontal="right"/>
    </xf>
    <xf numFmtId="3" fontId="4" fillId="0" borderId="10" xfId="0" applyNumberFormat="1" applyFont="1" applyBorder="1" applyAlignment="1">
      <alignment horizontal="right"/>
    </xf>
    <xf numFmtId="0" fontId="0" fillId="0" borderId="0" xfId="0" applyFont="1" applyAlignment="1">
      <alignment/>
    </xf>
    <xf numFmtId="3" fontId="15" fillId="0" borderId="0" xfId="0" applyNumberFormat="1" applyFont="1" applyBorder="1" applyAlignment="1">
      <alignment/>
    </xf>
    <xf numFmtId="165" fontId="14" fillId="0" borderId="0" xfId="0" applyNumberFormat="1" applyFont="1" applyAlignment="1">
      <alignment horizontal="right"/>
    </xf>
    <xf numFmtId="164" fontId="14" fillId="0" borderId="0" xfId="0" applyNumberFormat="1" applyFont="1" applyAlignment="1">
      <alignment horizontal="right"/>
    </xf>
    <xf numFmtId="0" fontId="8" fillId="0" borderId="0" xfId="0" applyFont="1" applyBorder="1" applyAlignment="1">
      <alignment/>
    </xf>
    <xf numFmtId="3" fontId="8" fillId="0" borderId="0" xfId="0" applyNumberFormat="1" applyFont="1" applyBorder="1" applyAlignment="1">
      <alignment/>
    </xf>
    <xf numFmtId="0" fontId="8" fillId="0" borderId="0" xfId="0" applyFont="1" applyAlignment="1">
      <alignment wrapText="1"/>
    </xf>
    <xf numFmtId="3" fontId="8" fillId="0" borderId="0" xfId="0" applyNumberFormat="1" applyFont="1" applyAlignment="1">
      <alignment/>
    </xf>
    <xf numFmtId="3" fontId="15" fillId="0" borderId="0" xfId="0" applyNumberFormat="1" applyFont="1" applyAlignment="1">
      <alignment/>
    </xf>
    <xf numFmtId="3" fontId="10" fillId="0" borderId="0" xfId="0" applyNumberFormat="1" applyFont="1" applyBorder="1" applyAlignment="1">
      <alignment/>
    </xf>
    <xf numFmtId="165" fontId="8" fillId="0" borderId="0" xfId="0" applyNumberFormat="1" applyFont="1" applyAlignment="1">
      <alignment/>
    </xf>
    <xf numFmtId="165" fontId="8" fillId="0" borderId="0" xfId="0" applyNumberFormat="1" applyFont="1" applyBorder="1" applyAlignment="1">
      <alignment/>
    </xf>
    <xf numFmtId="0" fontId="4" fillId="0" borderId="12" xfId="0" applyFont="1" applyBorder="1" applyAlignment="1">
      <alignment horizontal="left" wrapText="1"/>
    </xf>
    <xf numFmtId="0" fontId="4" fillId="0" borderId="11" xfId="0" applyFont="1" applyBorder="1" applyAlignment="1">
      <alignment/>
    </xf>
    <xf numFmtId="0" fontId="4" fillId="0" borderId="11" xfId="0" applyFont="1" applyBorder="1" applyAlignment="1">
      <alignment/>
    </xf>
    <xf numFmtId="0" fontId="4" fillId="0" borderId="10" xfId="0" applyFont="1" applyBorder="1" applyAlignment="1">
      <alignment horizontal="right"/>
    </xf>
    <xf numFmtId="0" fontId="4" fillId="0" borderId="10" xfId="0" applyFont="1" applyBorder="1" applyAlignment="1">
      <alignment horizontal="left"/>
    </xf>
    <xf numFmtId="164" fontId="4" fillId="0" borderId="0" xfId="0" applyNumberFormat="1" applyFont="1" applyBorder="1" applyAlignment="1">
      <alignment/>
    </xf>
    <xf numFmtId="164" fontId="4" fillId="0" borderId="10" xfId="0" applyNumberFormat="1" applyFont="1" applyBorder="1" applyAlignment="1">
      <alignment/>
    </xf>
    <xf numFmtId="3" fontId="4" fillId="0" borderId="0" xfId="0" applyNumberFormat="1" applyFont="1" applyBorder="1" applyAlignment="1">
      <alignment wrapText="1"/>
    </xf>
    <xf numFmtId="0" fontId="8" fillId="0" borderId="0" xfId="0" applyFont="1" applyAlignment="1">
      <alignment horizontal="left" indent="1"/>
    </xf>
    <xf numFmtId="165" fontId="4" fillId="0" borderId="0" xfId="0" applyNumberFormat="1" applyFont="1" applyBorder="1" applyAlignment="1">
      <alignment/>
    </xf>
    <xf numFmtId="165" fontId="4" fillId="0" borderId="10" xfId="0" applyNumberFormat="1" applyFont="1" applyBorder="1" applyAlignment="1">
      <alignment/>
    </xf>
    <xf numFmtId="0" fontId="4" fillId="0" borderId="0" xfId="0" applyFont="1" applyBorder="1" applyAlignment="1">
      <alignment horizontal="left" wrapText="1"/>
    </xf>
    <xf numFmtId="0" fontId="5" fillId="0" borderId="10" xfId="0" applyFont="1" applyBorder="1" applyAlignment="1">
      <alignment horizontal="right" wrapText="1"/>
    </xf>
    <xf numFmtId="0" fontId="4" fillId="0" borderId="11" xfId="0" applyFont="1" applyBorder="1" applyAlignment="1">
      <alignment horizontal="left" wrapText="1"/>
    </xf>
    <xf numFmtId="0" fontId="9" fillId="0" borderId="0" xfId="0" applyFont="1" applyBorder="1" applyAlignment="1">
      <alignment horizontal="right"/>
    </xf>
    <xf numFmtId="0" fontId="9" fillId="0" borderId="0" xfId="0" applyFont="1" applyBorder="1" applyAlignment="1" applyProtection="1">
      <alignment horizontal="left"/>
      <protection/>
    </xf>
    <xf numFmtId="0" fontId="0" fillId="0" borderId="0" xfId="0" applyBorder="1" applyAlignment="1" applyProtection="1">
      <alignment horizontal="left"/>
      <protection/>
    </xf>
    <xf numFmtId="0" fontId="8" fillId="0" borderId="10" xfId="0" applyFont="1" applyBorder="1" applyAlignment="1">
      <alignment/>
    </xf>
    <xf numFmtId="3" fontId="10" fillId="0" borderId="10" xfId="0" applyNumberFormat="1" applyFont="1" applyBorder="1" applyAlignment="1">
      <alignment/>
    </xf>
    <xf numFmtId="165" fontId="9" fillId="0" borderId="12" xfId="0" applyNumberFormat="1" applyFont="1" applyBorder="1" applyAlignment="1">
      <alignment horizontal="right" wrapText="1"/>
    </xf>
    <xf numFmtId="49" fontId="4" fillId="0" borderId="0" xfId="0" applyNumberFormat="1" applyFont="1" applyAlignment="1">
      <alignment horizontal="left"/>
    </xf>
    <xf numFmtId="3" fontId="9" fillId="0" borderId="0" xfId="0" applyNumberFormat="1" applyFont="1" applyBorder="1" applyAlignment="1">
      <alignment horizontal="right" wrapText="1"/>
    </xf>
    <xf numFmtId="0" fontId="9" fillId="0" borderId="0" xfId="0" applyFont="1" applyAlignment="1">
      <alignment/>
    </xf>
    <xf numFmtId="3" fontId="0" fillId="0" borderId="0" xfId="0" applyNumberFormat="1" applyAlignment="1">
      <alignment/>
    </xf>
    <xf numFmtId="0" fontId="0" fillId="0" borderId="10" xfId="0" applyBorder="1" applyAlignment="1">
      <alignment/>
    </xf>
    <xf numFmtId="0" fontId="9" fillId="0" borderId="12" xfId="0" applyFont="1" applyBorder="1" applyAlignment="1" applyProtection="1">
      <alignment wrapText="1"/>
      <protection/>
    </xf>
    <xf numFmtId="0" fontId="9" fillId="0" borderId="12" xfId="0" applyFont="1" applyBorder="1" applyAlignment="1" applyProtection="1">
      <alignment horizontal="right" wrapText="1"/>
      <protection/>
    </xf>
    <xf numFmtId="0" fontId="20" fillId="0" borderId="0" xfId="0" applyFont="1" applyBorder="1" applyAlignment="1">
      <alignment horizontal="left" wrapText="1"/>
    </xf>
    <xf numFmtId="0" fontId="0" fillId="0" borderId="0" xfId="0" applyAlignment="1" applyProtection="1">
      <alignment/>
      <protection/>
    </xf>
    <xf numFmtId="0" fontId="4" fillId="0" borderId="12" xfId="0" applyFont="1" applyBorder="1" applyAlignment="1">
      <alignment horizontal="right" wrapText="1"/>
    </xf>
    <xf numFmtId="0" fontId="4" fillId="0" borderId="12" xfId="0" applyFont="1" applyBorder="1" applyAlignment="1">
      <alignment horizontal="right"/>
    </xf>
    <xf numFmtId="3" fontId="14" fillId="0" borderId="0" xfId="0" applyNumberFormat="1" applyFont="1" applyBorder="1" applyAlignment="1">
      <alignment horizontal="right"/>
    </xf>
    <xf numFmtId="0" fontId="11" fillId="0" borderId="0" xfId="0" applyFont="1" applyAlignment="1">
      <alignment/>
    </xf>
    <xf numFmtId="0" fontId="21" fillId="0" borderId="10" xfId="0" applyFont="1" applyBorder="1" applyAlignment="1">
      <alignment horizontal="right" wrapText="1"/>
    </xf>
    <xf numFmtId="165" fontId="22" fillId="0" borderId="0" xfId="0" applyNumberFormat="1" applyFont="1" applyAlignment="1">
      <alignment/>
    </xf>
    <xf numFmtId="165" fontId="21" fillId="0" borderId="0" xfId="0" applyNumberFormat="1" applyFont="1" applyAlignment="1">
      <alignment horizontal="right"/>
    </xf>
    <xf numFmtId="165" fontId="21" fillId="0" borderId="0" xfId="0" applyNumberFormat="1" applyFont="1" applyAlignment="1">
      <alignment/>
    </xf>
    <xf numFmtId="3" fontId="21" fillId="0" borderId="0" xfId="0" applyNumberFormat="1" applyFont="1" applyAlignment="1">
      <alignment/>
    </xf>
    <xf numFmtId="3" fontId="21" fillId="0" borderId="0" xfId="0" applyNumberFormat="1" applyFont="1" applyAlignment="1">
      <alignment horizontal="right"/>
    </xf>
    <xf numFmtId="165" fontId="22" fillId="0" borderId="0" xfId="0" applyNumberFormat="1" applyFont="1" applyAlignment="1">
      <alignment horizontal="right"/>
    </xf>
    <xf numFmtId="3" fontId="21" fillId="0" borderId="0" xfId="0" applyNumberFormat="1" applyFont="1" applyBorder="1" applyAlignment="1">
      <alignment horizontal="right"/>
    </xf>
    <xf numFmtId="164" fontId="21" fillId="0" borderId="0" xfId="0" applyNumberFormat="1" applyFont="1" applyAlignment="1">
      <alignment horizontal="right"/>
    </xf>
    <xf numFmtId="164" fontId="21" fillId="0" borderId="0" xfId="0" applyNumberFormat="1" applyFont="1" applyAlignment="1">
      <alignment/>
    </xf>
    <xf numFmtId="3" fontId="21" fillId="0" borderId="10" xfId="0" applyNumberFormat="1" applyFont="1" applyBorder="1" applyAlignment="1">
      <alignment/>
    </xf>
    <xf numFmtId="3" fontId="9" fillId="0" borderId="0" xfId="0" applyNumberFormat="1" applyFont="1" applyFill="1" applyBorder="1" applyAlignment="1">
      <alignment horizontal="right" wrapText="1"/>
    </xf>
    <xf numFmtId="3" fontId="4" fillId="0" borderId="0" xfId="0" applyNumberFormat="1" applyFont="1" applyFill="1" applyAlignment="1">
      <alignment/>
    </xf>
    <xf numFmtId="3" fontId="14" fillId="0" borderId="0" xfId="0" applyNumberFormat="1" applyFont="1" applyFill="1" applyAlignment="1">
      <alignment/>
    </xf>
    <xf numFmtId="3" fontId="4" fillId="0" borderId="0" xfId="0" applyNumberFormat="1" applyFont="1" applyFill="1" applyAlignment="1">
      <alignment horizontal="right"/>
    </xf>
    <xf numFmtId="3" fontId="14" fillId="0" borderId="0" xfId="0" applyNumberFormat="1" applyFont="1" applyFill="1" applyBorder="1" applyAlignment="1">
      <alignment/>
    </xf>
    <xf numFmtId="3" fontId="4"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Alignment="1">
      <alignment horizontal="right"/>
    </xf>
    <xf numFmtId="3" fontId="15" fillId="0" borderId="0" xfId="0" applyNumberFormat="1" applyFont="1" applyFill="1" applyAlignment="1">
      <alignment horizontal="right"/>
    </xf>
    <xf numFmtId="3" fontId="14" fillId="0" borderId="0" xfId="0" applyNumberFormat="1" applyFont="1" applyFill="1" applyAlignment="1">
      <alignment horizontal="right"/>
    </xf>
    <xf numFmtId="3" fontId="10" fillId="0" borderId="0" xfId="0" applyNumberFormat="1" applyFont="1" applyFill="1" applyAlignment="1">
      <alignment horizontal="right"/>
    </xf>
    <xf numFmtId="3" fontId="18" fillId="0" borderId="0" xfId="0" applyNumberFormat="1" applyFont="1" applyFill="1" applyAlignment="1">
      <alignment horizontal="right"/>
    </xf>
    <xf numFmtId="3" fontId="14" fillId="0" borderId="10" xfId="0" applyNumberFormat="1" applyFont="1" applyBorder="1" applyAlignment="1">
      <alignment horizontal="right"/>
    </xf>
    <xf numFmtId="165" fontId="0" fillId="0" borderId="0" xfId="0" applyNumberFormat="1" applyAlignment="1">
      <alignment/>
    </xf>
    <xf numFmtId="164" fontId="0" fillId="0" borderId="0" xfId="0" applyNumberFormat="1" applyAlignment="1">
      <alignment/>
    </xf>
    <xf numFmtId="164" fontId="4" fillId="0" borderId="0" xfId="0" applyNumberFormat="1" applyFont="1" applyAlignment="1">
      <alignment/>
    </xf>
    <xf numFmtId="0" fontId="14" fillId="0" borderId="0" xfId="0" applyFont="1" applyAlignment="1">
      <alignment horizontal="left"/>
    </xf>
    <xf numFmtId="0" fontId="14" fillId="0" borderId="0" xfId="0" applyFont="1" applyBorder="1" applyAlignment="1">
      <alignment horizontal="left"/>
    </xf>
    <xf numFmtId="3" fontId="9" fillId="0" borderId="10" xfId="0" applyNumberFormat="1" applyFont="1" applyBorder="1" applyAlignment="1">
      <alignment horizontal="right"/>
    </xf>
    <xf numFmtId="0" fontId="9" fillId="0" borderId="10" xfId="0" applyFont="1" applyBorder="1" applyAlignment="1">
      <alignment horizontal="right"/>
    </xf>
    <xf numFmtId="0" fontId="9" fillId="0" borderId="0" xfId="0" applyFont="1" applyAlignment="1">
      <alignment horizontal="right"/>
    </xf>
    <xf numFmtId="3" fontId="4" fillId="0" borderId="10" xfId="0" applyNumberFormat="1" applyFont="1" applyFill="1" applyBorder="1" applyAlignment="1">
      <alignment/>
    </xf>
    <xf numFmtId="1" fontId="4" fillId="0" borderId="10" xfId="0" applyNumberFormat="1" applyFont="1" applyBorder="1" applyAlignment="1">
      <alignment/>
    </xf>
    <xf numFmtId="1" fontId="4" fillId="0" borderId="0" xfId="0" applyNumberFormat="1" applyFont="1" applyBorder="1" applyAlignment="1">
      <alignment/>
    </xf>
    <xf numFmtId="0" fontId="3" fillId="0" borderId="12" xfId="0" applyFont="1" applyBorder="1" applyAlignment="1">
      <alignment/>
    </xf>
    <xf numFmtId="3" fontId="14" fillId="0" borderId="0" xfId="0" applyNumberFormat="1" applyFont="1" applyFill="1" applyBorder="1" applyAlignment="1">
      <alignment horizontal="right"/>
    </xf>
    <xf numFmtId="165" fontId="4" fillId="0" borderId="0" xfId="0" applyNumberFormat="1" applyFont="1" applyFill="1" applyAlignment="1">
      <alignment/>
    </xf>
    <xf numFmtId="165" fontId="8" fillId="0" borderId="0" xfId="0" applyNumberFormat="1" applyFont="1" applyFill="1" applyAlignment="1">
      <alignment/>
    </xf>
    <xf numFmtId="0" fontId="9" fillId="0" borderId="0" xfId="0" applyFont="1" applyFill="1" applyAlignment="1">
      <alignment horizontal="right"/>
    </xf>
    <xf numFmtId="0" fontId="10" fillId="0" borderId="0" xfId="0" applyFont="1" applyFill="1" applyAlignment="1">
      <alignment horizontal="right"/>
    </xf>
    <xf numFmtId="3" fontId="11" fillId="0" borderId="0" xfId="0" applyNumberFormat="1" applyFont="1" applyFill="1" applyAlignment="1">
      <alignment horizontal="right"/>
    </xf>
    <xf numFmtId="165" fontId="14" fillId="0" borderId="0" xfId="0" applyNumberFormat="1" applyFont="1" applyFill="1" applyAlignment="1">
      <alignment/>
    </xf>
    <xf numFmtId="164" fontId="14" fillId="0" borderId="0" xfId="0" applyNumberFormat="1" applyFont="1" applyFill="1" applyAlignment="1">
      <alignment/>
    </xf>
    <xf numFmtId="0" fontId="0" fillId="0" borderId="0" xfId="0" applyAlignment="1">
      <alignment horizontal="left" wrapText="1"/>
    </xf>
    <xf numFmtId="3" fontId="4" fillId="0" borderId="0" xfId="0" applyNumberFormat="1" applyFont="1" applyFill="1" applyBorder="1" applyAlignment="1">
      <alignment horizontal="right"/>
    </xf>
    <xf numFmtId="0" fontId="0" fillId="0" borderId="0" xfId="0" applyFill="1" applyAlignment="1">
      <alignment/>
    </xf>
    <xf numFmtId="9" fontId="0" fillId="0" borderId="0" xfId="49" applyFont="1" applyAlignment="1">
      <alignment/>
    </xf>
    <xf numFmtId="3" fontId="9" fillId="0" borderId="0" xfId="0" applyNumberFormat="1" applyFont="1" applyBorder="1" applyAlignment="1">
      <alignment horizontal="right" vertical="top"/>
    </xf>
    <xf numFmtId="3" fontId="9" fillId="0" borderId="0" xfId="0" applyNumberFormat="1" applyFont="1" applyFill="1" applyAlignment="1">
      <alignment horizontal="right"/>
    </xf>
    <xf numFmtId="166" fontId="14" fillId="0" borderId="0" xfId="0" applyNumberFormat="1" applyFont="1" applyAlignment="1">
      <alignment/>
    </xf>
    <xf numFmtId="3" fontId="9" fillId="0" borderId="0" xfId="0" applyNumberFormat="1" applyFont="1" applyFill="1" applyAlignment="1">
      <alignment/>
    </xf>
    <xf numFmtId="0" fontId="9" fillId="0" borderId="11" xfId="0" applyFont="1" applyBorder="1" applyAlignment="1">
      <alignment horizontal="left" indent="1"/>
    </xf>
    <xf numFmtId="0" fontId="9" fillId="0" borderId="0" xfId="0" applyFont="1" applyBorder="1" applyAlignment="1">
      <alignment/>
    </xf>
    <xf numFmtId="49" fontId="4" fillId="0" borderId="0" xfId="0" applyNumberFormat="1" applyFont="1" applyBorder="1" applyAlignment="1">
      <alignment horizontal="left"/>
    </xf>
    <xf numFmtId="0" fontId="17" fillId="0" borderId="0" xfId="44" applyAlignment="1" applyProtection="1">
      <alignment/>
      <protection/>
    </xf>
    <xf numFmtId="0" fontId="0" fillId="0" borderId="0" xfId="0" applyFont="1" applyFill="1" applyAlignment="1">
      <alignment horizontal="right"/>
    </xf>
    <xf numFmtId="0" fontId="9" fillId="0" borderId="0" xfId="0" applyFont="1" applyFill="1" applyAlignment="1">
      <alignment/>
    </xf>
    <xf numFmtId="0" fontId="9" fillId="0" borderId="10" xfId="0" applyFont="1" applyFill="1" applyBorder="1" applyAlignment="1">
      <alignment horizontal="right"/>
    </xf>
    <xf numFmtId="3" fontId="10" fillId="0" borderId="0" xfId="0" applyNumberFormat="1" applyFont="1" applyFill="1" applyAlignment="1">
      <alignment/>
    </xf>
    <xf numFmtId="3" fontId="8" fillId="0" borderId="0" xfId="0" applyNumberFormat="1" applyFont="1" applyFill="1" applyBorder="1" applyAlignment="1">
      <alignment/>
    </xf>
    <xf numFmtId="0" fontId="16" fillId="0" borderId="0" xfId="0" applyFont="1" applyFill="1" applyAlignment="1">
      <alignment horizontal="right"/>
    </xf>
    <xf numFmtId="3" fontId="10" fillId="0" borderId="0" xfId="0" applyNumberFormat="1" applyFont="1" applyFill="1" applyBorder="1" applyAlignment="1">
      <alignment/>
    </xf>
    <xf numFmtId="3" fontId="18" fillId="0" borderId="0" xfId="0" applyNumberFormat="1" applyFont="1" applyFill="1" applyBorder="1" applyAlignment="1">
      <alignment/>
    </xf>
    <xf numFmtId="3" fontId="11" fillId="0" borderId="0" xfId="0" applyNumberFormat="1" applyFont="1" applyFill="1" applyAlignment="1">
      <alignment/>
    </xf>
    <xf numFmtId="3" fontId="18" fillId="0" borderId="0" xfId="0" applyNumberFormat="1" applyFont="1" applyFill="1" applyAlignment="1">
      <alignment/>
    </xf>
    <xf numFmtId="0" fontId="4" fillId="0" borderId="11" xfId="0" applyFont="1" applyFill="1" applyBorder="1" applyAlignment="1">
      <alignment wrapText="1"/>
    </xf>
    <xf numFmtId="3" fontId="11" fillId="0" borderId="10" xfId="0" applyNumberFormat="1" applyFont="1" applyFill="1" applyBorder="1" applyAlignment="1">
      <alignment horizontal="right"/>
    </xf>
    <xf numFmtId="0" fontId="21" fillId="0" borderId="0" xfId="0" applyFont="1" applyBorder="1" applyAlignment="1">
      <alignment horizontal="right" wrapText="1"/>
    </xf>
    <xf numFmtId="0" fontId="7" fillId="0" borderId="0" xfId="0" applyFont="1" applyFill="1" applyBorder="1" applyAlignment="1">
      <alignment horizontal="left"/>
    </xf>
    <xf numFmtId="49" fontId="7" fillId="0" borderId="0" xfId="0" applyNumberFormat="1" applyFont="1" applyFill="1" applyBorder="1" applyAlignment="1">
      <alignment horizontal="left"/>
    </xf>
    <xf numFmtId="49" fontId="4" fillId="0" borderId="0" xfId="0" applyNumberFormat="1" applyFont="1" applyFill="1" applyAlignment="1">
      <alignment horizontal="left"/>
    </xf>
    <xf numFmtId="3" fontId="60" fillId="0" borderId="0" xfId="0" applyNumberFormat="1" applyFont="1" applyAlignment="1">
      <alignment/>
    </xf>
    <xf numFmtId="165" fontId="60" fillId="0" borderId="0" xfId="0" applyNumberFormat="1" applyFont="1" applyAlignment="1">
      <alignment/>
    </xf>
    <xf numFmtId="164" fontId="60" fillId="0" borderId="0" xfId="0" applyNumberFormat="1" applyFont="1" applyAlignment="1">
      <alignment/>
    </xf>
    <xf numFmtId="3" fontId="61" fillId="0" borderId="0" xfId="0" applyNumberFormat="1" applyFont="1" applyAlignment="1">
      <alignment/>
    </xf>
    <xf numFmtId="3" fontId="61" fillId="0" borderId="0" xfId="0" applyNumberFormat="1" applyFont="1" applyAlignment="1">
      <alignment horizontal="right"/>
    </xf>
    <xf numFmtId="3" fontId="60" fillId="0" borderId="0" xfId="0" applyNumberFormat="1" applyFont="1" applyBorder="1" applyAlignment="1">
      <alignment/>
    </xf>
    <xf numFmtId="3" fontId="60" fillId="0" borderId="0" xfId="0" applyNumberFormat="1" applyFont="1" applyFill="1" applyBorder="1" applyAlignment="1">
      <alignment horizontal="right"/>
    </xf>
    <xf numFmtId="3" fontId="60" fillId="0" borderId="0" xfId="0" applyNumberFormat="1" applyFont="1" applyFill="1" applyAlignment="1">
      <alignment horizontal="right"/>
    </xf>
    <xf numFmtId="3" fontId="60" fillId="0" borderId="0" xfId="0" applyNumberFormat="1" applyFont="1" applyFill="1" applyAlignment="1">
      <alignment/>
    </xf>
    <xf numFmtId="3" fontId="60" fillId="0" borderId="0" xfId="0" applyNumberFormat="1" applyFont="1" applyFill="1" applyBorder="1" applyAlignment="1">
      <alignment/>
    </xf>
    <xf numFmtId="165" fontId="60" fillId="0" borderId="0" xfId="0" applyNumberFormat="1" applyFont="1" applyAlignment="1">
      <alignment horizontal="right"/>
    </xf>
    <xf numFmtId="165" fontId="60" fillId="0" borderId="0" xfId="0" applyNumberFormat="1" applyFont="1" applyFill="1" applyAlignment="1">
      <alignment horizontal="right"/>
    </xf>
    <xf numFmtId="164" fontId="60" fillId="0" borderId="0" xfId="0" applyNumberFormat="1" applyFont="1" applyAlignment="1">
      <alignment horizontal="right"/>
    </xf>
    <xf numFmtId="165" fontId="60" fillId="0" borderId="0" xfId="0" applyNumberFormat="1" applyFont="1" applyFill="1" applyAlignment="1">
      <alignment/>
    </xf>
    <xf numFmtId="165" fontId="62" fillId="0" borderId="0" xfId="0" applyNumberFormat="1" applyFont="1" applyFill="1" applyAlignment="1">
      <alignment horizontal="right"/>
    </xf>
    <xf numFmtId="164" fontId="60" fillId="0" borderId="0" xfId="0" applyNumberFormat="1" applyFont="1" applyFill="1" applyAlignment="1">
      <alignment/>
    </xf>
    <xf numFmtId="164" fontId="60" fillId="0" borderId="0" xfId="0" applyNumberFormat="1" applyFont="1" applyFill="1" applyAlignment="1">
      <alignment horizontal="right"/>
    </xf>
    <xf numFmtId="3" fontId="60" fillId="0" borderId="10" xfId="0" applyNumberFormat="1" applyFont="1" applyBorder="1" applyAlignment="1">
      <alignment/>
    </xf>
    <xf numFmtId="3" fontId="60" fillId="0" borderId="10" xfId="0" applyNumberFormat="1" applyFont="1" applyFill="1" applyBorder="1" applyAlignment="1">
      <alignment/>
    </xf>
    <xf numFmtId="3" fontId="62" fillId="0" borderId="0" xfId="0" applyNumberFormat="1" applyFont="1" applyFill="1" applyAlignment="1">
      <alignment horizontal="right"/>
    </xf>
    <xf numFmtId="0" fontId="60" fillId="0" borderId="0" xfId="0" applyFont="1" applyFill="1" applyAlignment="1">
      <alignment horizontal="right"/>
    </xf>
    <xf numFmtId="0" fontId="63" fillId="0" borderId="0" xfId="0" applyFont="1" applyFill="1" applyAlignment="1">
      <alignment horizontal="right"/>
    </xf>
    <xf numFmtId="3"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xf>
    <xf numFmtId="165" fontId="4" fillId="0" borderId="0" xfId="0" applyNumberFormat="1" applyFont="1" applyAlignment="1">
      <alignment horizontal="right"/>
    </xf>
    <xf numFmtId="165" fontId="4" fillId="0" borderId="0" xfId="0" applyNumberFormat="1" applyFont="1" applyFill="1" applyAlignment="1">
      <alignment horizontal="right"/>
    </xf>
    <xf numFmtId="164" fontId="4" fillId="0" borderId="0" xfId="0" applyNumberFormat="1" applyFont="1" applyAlignment="1">
      <alignment horizontal="right"/>
    </xf>
    <xf numFmtId="164" fontId="4" fillId="0" borderId="0" xfId="0" applyNumberFormat="1" applyFont="1" applyFill="1" applyAlignment="1">
      <alignment/>
    </xf>
    <xf numFmtId="164" fontId="4" fillId="0" borderId="0" xfId="0" applyNumberFormat="1" applyFont="1" applyFill="1" applyAlignment="1">
      <alignment horizontal="right"/>
    </xf>
    <xf numFmtId="164" fontId="4" fillId="0" borderId="0" xfId="0" applyNumberFormat="1" applyFont="1" applyFill="1" applyAlignment="1">
      <alignment/>
    </xf>
    <xf numFmtId="3" fontId="9" fillId="0" borderId="0" xfId="0" applyNumberFormat="1" applyFont="1" applyAlignment="1">
      <alignment horizontal="right" wrapText="1"/>
    </xf>
    <xf numFmtId="3" fontId="9" fillId="0" borderId="0" xfId="0" applyNumberFormat="1" applyFont="1" applyFill="1" applyAlignment="1">
      <alignment horizontal="right" wrapText="1"/>
    </xf>
    <xf numFmtId="0" fontId="9" fillId="0" borderId="0" xfId="0" applyFont="1" applyAlignment="1">
      <alignment horizontal="right" wrapText="1"/>
    </xf>
    <xf numFmtId="0" fontId="4" fillId="0" borderId="0" xfId="0" applyFont="1" applyFill="1" applyAlignment="1">
      <alignment horizontal="right"/>
    </xf>
    <xf numFmtId="3" fontId="4" fillId="0" borderId="1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0" xfId="0" applyNumberFormat="1" applyFont="1" applyFill="1" applyBorder="1" applyAlignment="1">
      <alignment/>
    </xf>
    <xf numFmtId="3" fontId="9" fillId="0" borderId="10" xfId="0" applyNumberFormat="1" applyFont="1" applyFill="1" applyBorder="1" applyAlignment="1">
      <alignment horizontal="right"/>
    </xf>
    <xf numFmtId="3" fontId="64" fillId="0" borderId="0" xfId="0" applyNumberFormat="1" applyFont="1" applyFill="1" applyAlignment="1">
      <alignment horizontal="right"/>
    </xf>
    <xf numFmtId="0" fontId="17" fillId="0" borderId="0" xfId="44" applyFill="1" applyBorder="1" applyAlignment="1" applyProtection="1">
      <alignment/>
      <protection/>
    </xf>
    <xf numFmtId="3" fontId="0" fillId="0" borderId="0" xfId="49" applyNumberFormat="1" applyFont="1" applyAlignment="1">
      <alignment/>
    </xf>
    <xf numFmtId="16" fontId="0" fillId="0" borderId="0" xfId="0" applyNumberFormat="1" applyAlignment="1">
      <alignment/>
    </xf>
    <xf numFmtId="0" fontId="4" fillId="0" borderId="12" xfId="0" applyFont="1" applyBorder="1" applyAlignment="1">
      <alignment/>
    </xf>
    <xf numFmtId="0" fontId="4" fillId="0" borderId="11" xfId="0" applyFont="1" applyBorder="1" applyAlignment="1">
      <alignment horizontal="right" wrapText="1"/>
    </xf>
    <xf numFmtId="0" fontId="4" fillId="0" borderId="10" xfId="0" applyFont="1" applyBorder="1" applyAlignment="1">
      <alignment horizontal="right"/>
    </xf>
    <xf numFmtId="0" fontId="2" fillId="0" borderId="0" xfId="0" applyFont="1" applyAlignment="1">
      <alignment horizontal="left"/>
    </xf>
    <xf numFmtId="0" fontId="4" fillId="0" borderId="11" xfId="0" applyFont="1" applyBorder="1" applyAlignment="1">
      <alignment wrapText="1"/>
    </xf>
    <xf numFmtId="0" fontId="0" fillId="0" borderId="0" xfId="0" applyBorder="1" applyAlignment="1">
      <alignment/>
    </xf>
    <xf numFmtId="0" fontId="12" fillId="0" borderId="0" xfId="0" applyFont="1" applyAlignment="1">
      <alignment/>
    </xf>
    <xf numFmtId="0" fontId="0" fillId="0" borderId="0" xfId="0" applyAlignment="1">
      <alignment/>
    </xf>
    <xf numFmtId="0" fontId="3"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4" fillId="0" borderId="0" xfId="0" applyFont="1" applyBorder="1" applyAlignment="1">
      <alignment wrapText="1"/>
    </xf>
    <xf numFmtId="0" fontId="9"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9" fillId="0" borderId="0" xfId="0" applyFont="1" applyAlignment="1">
      <alignment wrapText="1"/>
    </xf>
    <xf numFmtId="0" fontId="9" fillId="0" borderId="11" xfId="0" applyFont="1" applyBorder="1" applyAlignment="1">
      <alignment/>
    </xf>
    <xf numFmtId="0" fontId="0" fillId="0" borderId="10" xfId="0" applyBorder="1" applyAlignment="1">
      <alignment/>
    </xf>
    <xf numFmtId="0" fontId="9" fillId="0" borderId="12" xfId="0" applyFont="1" applyBorder="1" applyAlignment="1">
      <alignment/>
    </xf>
    <xf numFmtId="0" fontId="9" fillId="0" borderId="0" xfId="0" applyFont="1" applyBorder="1" applyAlignment="1">
      <alignment horizontal="left" wrapText="1"/>
    </xf>
    <xf numFmtId="0" fontId="4" fillId="0" borderId="12" xfId="0" applyFont="1" applyBorder="1" applyAlignment="1">
      <alignment horizontal="left" wrapText="1"/>
    </xf>
    <xf numFmtId="0" fontId="4" fillId="0" borderId="12" xfId="0" applyFont="1" applyBorder="1" applyAlignment="1">
      <alignment horizontal="left"/>
    </xf>
    <xf numFmtId="0" fontId="4" fillId="0" borderId="12" xfId="0" applyFont="1" applyBorder="1" applyAlignment="1">
      <alignment wrapText="1"/>
    </xf>
    <xf numFmtId="0" fontId="0" fillId="0" borderId="12" xfId="0" applyBorder="1" applyAlignment="1">
      <alignment/>
    </xf>
    <xf numFmtId="0" fontId="9" fillId="0" borderId="11" xfId="0" applyFont="1" applyFill="1" applyBorder="1" applyAlignment="1">
      <alignment wrapText="1"/>
    </xf>
    <xf numFmtId="0" fontId="0" fillId="0" borderId="11" xfId="0" applyFont="1" applyFill="1" applyBorder="1" applyAlignment="1">
      <alignment wrapText="1"/>
    </xf>
    <xf numFmtId="0" fontId="0" fillId="0" borderId="0" xfId="0" applyFont="1" applyFill="1" applyBorder="1" applyAlignment="1">
      <alignment wrapText="1"/>
    </xf>
    <xf numFmtId="0" fontId="0" fillId="0" borderId="12" xfId="0" applyBorder="1" applyAlignment="1">
      <alignment horizontal="left"/>
    </xf>
    <xf numFmtId="0" fontId="9" fillId="0" borderId="11" xfId="0" applyFont="1" applyBorder="1" applyAlignment="1">
      <alignment wrapText="1"/>
    </xf>
    <xf numFmtId="0" fontId="3" fillId="0" borderId="0" xfId="0" applyFont="1" applyBorder="1" applyAlignment="1">
      <alignment wrapText="1"/>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dxfs count="3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1</xdr:col>
      <xdr:colOff>0</xdr:colOff>
      <xdr:row>27</xdr:row>
      <xdr:rowOff>276225</xdr:rowOff>
    </xdr:to>
    <xdr:pic>
      <xdr:nvPicPr>
        <xdr:cNvPr id="1" name="Picture 1"/>
        <xdr:cNvPicPr preferRelativeResize="1">
          <a:picLocks noChangeAspect="1"/>
        </xdr:cNvPicPr>
      </xdr:nvPicPr>
      <xdr:blipFill>
        <a:blip r:embed="rId1"/>
        <a:stretch>
          <a:fillRect/>
        </a:stretch>
      </xdr:blipFill>
      <xdr:spPr>
        <a:xfrm>
          <a:off x="0" y="4238625"/>
          <a:ext cx="1428750" cy="238125"/>
        </a:xfrm>
        <a:prstGeom prst="rect">
          <a:avLst/>
        </a:prstGeom>
        <a:noFill/>
        <a:ln w="9525" cmpd="sng">
          <a:noFill/>
        </a:ln>
      </xdr:spPr>
    </xdr:pic>
    <xdr:clientData/>
  </xdr:twoCellAnchor>
  <xdr:twoCellAnchor editAs="oneCell">
    <xdr:from>
      <xdr:col>0</xdr:col>
      <xdr:colOff>19050</xdr:colOff>
      <xdr:row>51</xdr:row>
      <xdr:rowOff>28575</xdr:rowOff>
    </xdr:from>
    <xdr:to>
      <xdr:col>1</xdr:col>
      <xdr:colOff>9525</xdr:colOff>
      <xdr:row>51</xdr:row>
      <xdr:rowOff>276225</xdr:rowOff>
    </xdr:to>
    <xdr:pic>
      <xdr:nvPicPr>
        <xdr:cNvPr id="2" name="Picture 2"/>
        <xdr:cNvPicPr preferRelativeResize="1">
          <a:picLocks noChangeAspect="1"/>
        </xdr:cNvPicPr>
      </xdr:nvPicPr>
      <xdr:blipFill>
        <a:blip r:embed="rId1"/>
        <a:stretch>
          <a:fillRect/>
        </a:stretch>
      </xdr:blipFill>
      <xdr:spPr>
        <a:xfrm>
          <a:off x="19050" y="9067800"/>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43500"/>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48275"/>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200650"/>
          <a:ext cx="1371600"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1</xdr:col>
      <xdr:colOff>447675</xdr:colOff>
      <xdr:row>38</xdr:row>
      <xdr:rowOff>266700</xdr:rowOff>
    </xdr:to>
    <xdr:pic>
      <xdr:nvPicPr>
        <xdr:cNvPr id="1" name="Picture 5"/>
        <xdr:cNvPicPr preferRelativeResize="1">
          <a:picLocks noChangeAspect="1"/>
        </xdr:cNvPicPr>
      </xdr:nvPicPr>
      <xdr:blipFill>
        <a:blip r:embed="rId1"/>
        <a:stretch>
          <a:fillRect/>
        </a:stretch>
      </xdr:blipFill>
      <xdr:spPr>
        <a:xfrm>
          <a:off x="0" y="7781925"/>
          <a:ext cx="1438275"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6953250"/>
          <a:ext cx="140970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905625"/>
          <a:ext cx="1428750" cy="2381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858000"/>
          <a:ext cx="1457325" cy="247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1457325</xdr:colOff>
      <xdr:row>27</xdr:row>
      <xdr:rowOff>276225</xdr:rowOff>
    </xdr:to>
    <xdr:pic>
      <xdr:nvPicPr>
        <xdr:cNvPr id="1" name="Picture 5"/>
        <xdr:cNvPicPr preferRelativeResize="1">
          <a:picLocks noChangeAspect="1"/>
        </xdr:cNvPicPr>
      </xdr:nvPicPr>
      <xdr:blipFill>
        <a:blip r:embed="rId1"/>
        <a:stretch>
          <a:fillRect/>
        </a:stretch>
      </xdr:blipFill>
      <xdr:spPr>
        <a:xfrm>
          <a:off x="0" y="6096000"/>
          <a:ext cx="1457325" cy="247650"/>
        </a:xfrm>
        <a:prstGeom prst="rect">
          <a:avLst/>
        </a:prstGeom>
        <a:noFill/>
        <a:ln w="9525" cmpd="sng">
          <a:noFill/>
        </a:ln>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 name="Picture 6"/>
        <xdr:cNvPicPr preferRelativeResize="1">
          <a:picLocks noChangeAspect="1"/>
        </xdr:cNvPicPr>
      </xdr:nvPicPr>
      <xdr:blipFill>
        <a:blip r:embed="rId1"/>
        <a:stretch>
          <a:fillRect/>
        </a:stretch>
      </xdr:blipFill>
      <xdr:spPr>
        <a:xfrm>
          <a:off x="0" y="2933700"/>
          <a:ext cx="14573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85725</xdr:colOff>
      <xdr:row>25</xdr:row>
      <xdr:rowOff>276225</xdr:rowOff>
    </xdr:to>
    <xdr:pic>
      <xdr:nvPicPr>
        <xdr:cNvPr id="1" name="Picture 6"/>
        <xdr:cNvPicPr preferRelativeResize="1">
          <a:picLocks noChangeAspect="1"/>
        </xdr:cNvPicPr>
      </xdr:nvPicPr>
      <xdr:blipFill>
        <a:blip r:embed="rId1"/>
        <a:stretch>
          <a:fillRect/>
        </a:stretch>
      </xdr:blipFill>
      <xdr:spPr>
        <a:xfrm>
          <a:off x="0" y="5133975"/>
          <a:ext cx="142875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38100</xdr:rowOff>
    </xdr:from>
    <xdr:to>
      <xdr:col>0</xdr:col>
      <xdr:colOff>1438275</xdr:colOff>
      <xdr:row>24</xdr:row>
      <xdr:rowOff>276225</xdr:rowOff>
    </xdr:to>
    <xdr:pic>
      <xdr:nvPicPr>
        <xdr:cNvPr id="1" name="Picture 1"/>
        <xdr:cNvPicPr preferRelativeResize="1">
          <a:picLocks noChangeAspect="1"/>
        </xdr:cNvPicPr>
      </xdr:nvPicPr>
      <xdr:blipFill>
        <a:blip r:embed="rId1"/>
        <a:stretch>
          <a:fillRect/>
        </a:stretch>
      </xdr:blipFill>
      <xdr:spPr>
        <a:xfrm>
          <a:off x="9525" y="4762500"/>
          <a:ext cx="1428750" cy="2381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0</xdr:col>
      <xdr:colOff>1428750</xdr:colOff>
      <xdr:row>24</xdr:row>
      <xdr:rowOff>276225</xdr:rowOff>
    </xdr:to>
    <xdr:pic>
      <xdr:nvPicPr>
        <xdr:cNvPr id="1" name="Picture 1"/>
        <xdr:cNvPicPr preferRelativeResize="1">
          <a:picLocks noChangeAspect="1"/>
        </xdr:cNvPicPr>
      </xdr:nvPicPr>
      <xdr:blipFill>
        <a:blip r:embed="rId1"/>
        <a:stretch>
          <a:fillRect/>
        </a:stretch>
      </xdr:blipFill>
      <xdr:spPr>
        <a:xfrm>
          <a:off x="0" y="4400550"/>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38100</xdr:rowOff>
    </xdr:from>
    <xdr:to>
      <xdr:col>1</xdr:col>
      <xdr:colOff>19050</xdr:colOff>
      <xdr:row>22</xdr:row>
      <xdr:rowOff>276225</xdr:rowOff>
    </xdr:to>
    <xdr:pic>
      <xdr:nvPicPr>
        <xdr:cNvPr id="1" name="Picture 5"/>
        <xdr:cNvPicPr preferRelativeResize="1">
          <a:picLocks noChangeAspect="1"/>
        </xdr:cNvPicPr>
      </xdr:nvPicPr>
      <xdr:blipFill>
        <a:blip r:embed="rId1"/>
        <a:stretch>
          <a:fillRect/>
        </a:stretch>
      </xdr:blipFill>
      <xdr:spPr>
        <a:xfrm>
          <a:off x="0" y="436245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38100</xdr:rowOff>
    </xdr:from>
    <xdr:to>
      <xdr:col>0</xdr:col>
      <xdr:colOff>1428750</xdr:colOff>
      <xdr:row>22</xdr:row>
      <xdr:rowOff>276225</xdr:rowOff>
    </xdr:to>
    <xdr:pic>
      <xdr:nvPicPr>
        <xdr:cNvPr id="1" name="Picture 6"/>
        <xdr:cNvPicPr preferRelativeResize="1">
          <a:picLocks noChangeAspect="1"/>
        </xdr:cNvPicPr>
      </xdr:nvPicPr>
      <xdr:blipFill>
        <a:blip r:embed="rId1"/>
        <a:stretch>
          <a:fillRect/>
        </a:stretch>
      </xdr:blipFill>
      <xdr:spPr>
        <a:xfrm>
          <a:off x="9525" y="4286250"/>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16</xdr:row>
      <xdr:rowOff>19050</xdr:rowOff>
    </xdr:from>
    <xdr:to>
      <xdr:col>0</xdr:col>
      <xdr:colOff>1447800</xdr:colOff>
      <xdr:row>17</xdr:row>
      <xdr:rowOff>104775</xdr:rowOff>
    </xdr:to>
    <xdr:pic>
      <xdr:nvPicPr>
        <xdr:cNvPr id="1" name="Picture 7"/>
        <xdr:cNvPicPr preferRelativeResize="1">
          <a:picLocks noChangeAspect="1"/>
        </xdr:cNvPicPr>
      </xdr:nvPicPr>
      <xdr:blipFill>
        <a:blip r:embed="rId1"/>
        <a:stretch>
          <a:fillRect/>
        </a:stretch>
      </xdr:blipFill>
      <xdr:spPr>
        <a:xfrm>
          <a:off x="19050" y="3467100"/>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57825"/>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705725"/>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6"/>
  <sheetViews>
    <sheetView tabSelected="1" zoomScalePageLayoutView="0" workbookViewId="0" topLeftCell="A1">
      <selection activeCell="A1" sqref="A1:J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spans="1:10" ht="15.75" customHeight="1">
      <c r="A1" s="260" t="s">
        <v>139</v>
      </c>
      <c r="B1" s="260"/>
      <c r="C1" s="260"/>
      <c r="D1" s="260"/>
      <c r="E1" s="260"/>
      <c r="F1" s="260"/>
      <c r="G1" s="260"/>
      <c r="H1" s="260"/>
      <c r="I1" s="260"/>
      <c r="J1" s="260"/>
    </row>
    <row r="2" spans="1:8" ht="20.25" customHeight="1">
      <c r="A2" s="263" t="s">
        <v>140</v>
      </c>
      <c r="B2" s="264"/>
      <c r="C2" s="264"/>
      <c r="D2" s="264"/>
      <c r="E2" s="264"/>
      <c r="F2" s="264"/>
      <c r="G2" s="264"/>
      <c r="H2" s="264"/>
    </row>
    <row r="3" ht="6" customHeight="1"/>
    <row r="4" spans="1:10" ht="26.25" customHeight="1">
      <c r="A4" s="265" t="s">
        <v>239</v>
      </c>
      <c r="B4" s="266"/>
      <c r="C4" s="266"/>
      <c r="D4" s="266"/>
      <c r="E4" s="266"/>
      <c r="F4" s="266"/>
      <c r="G4" s="266"/>
      <c r="H4" s="266"/>
      <c r="I4" s="266"/>
      <c r="J4" s="266"/>
    </row>
    <row r="5" spans="1:10" ht="3.75" customHeight="1">
      <c r="A5" s="71"/>
      <c r="B5" s="72"/>
      <c r="C5" s="72"/>
      <c r="D5" s="72"/>
      <c r="E5" s="72"/>
      <c r="F5" s="72"/>
      <c r="G5" s="72"/>
      <c r="H5" s="72"/>
      <c r="I5" s="72"/>
      <c r="J5" s="72"/>
    </row>
    <row r="6" spans="1:12" ht="26.25" customHeight="1">
      <c r="A6" s="267" t="s">
        <v>110</v>
      </c>
      <c r="B6" s="268"/>
      <c r="C6" s="268"/>
      <c r="D6" s="268"/>
      <c r="E6" s="268"/>
      <c r="F6" s="268"/>
      <c r="G6" s="268"/>
      <c r="H6" s="268"/>
      <c r="I6" s="268"/>
      <c r="J6" s="268"/>
      <c r="K6" s="23"/>
      <c r="L6" s="23"/>
    </row>
    <row r="7" spans="1:10" ht="18.75" customHeight="1">
      <c r="A7" s="209" t="s">
        <v>158</v>
      </c>
      <c r="B7" s="111" t="s">
        <v>238</v>
      </c>
      <c r="C7" s="111"/>
      <c r="D7" s="258" t="s">
        <v>219</v>
      </c>
      <c r="E7" s="78"/>
      <c r="F7" s="257" t="s">
        <v>220</v>
      </c>
      <c r="G7" s="257"/>
      <c r="H7" s="257"/>
      <c r="I7" s="112"/>
      <c r="J7" s="258" t="s">
        <v>1</v>
      </c>
    </row>
    <row r="8" spans="1:10" ht="18.75" customHeight="1">
      <c r="A8" s="2"/>
      <c r="B8" s="2"/>
      <c r="C8" s="2"/>
      <c r="D8" s="259"/>
      <c r="E8" s="113"/>
      <c r="F8" s="113" t="s">
        <v>2</v>
      </c>
      <c r="G8" s="113" t="s">
        <v>156</v>
      </c>
      <c r="H8" s="10" t="s">
        <v>3</v>
      </c>
      <c r="I8" s="10"/>
      <c r="J8" s="259"/>
    </row>
    <row r="9" spans="1:10" ht="15" customHeight="1" hidden="1">
      <c r="A9" s="1" t="s">
        <v>101</v>
      </c>
      <c r="B9" s="3">
        <v>1993</v>
      </c>
      <c r="C9" s="3"/>
      <c r="D9" s="61">
        <v>34400</v>
      </c>
      <c r="E9" s="61"/>
      <c r="F9" s="4">
        <v>8391</v>
      </c>
      <c r="G9" s="4">
        <v>21795</v>
      </c>
      <c r="H9" s="4">
        <v>30186</v>
      </c>
      <c r="I9" s="4"/>
      <c r="J9" s="1">
        <v>27.8</v>
      </c>
    </row>
    <row r="10" spans="1:10" ht="15" customHeight="1" hidden="1">
      <c r="A10" s="15" t="s">
        <v>103</v>
      </c>
      <c r="B10" s="3">
        <v>1994</v>
      </c>
      <c r="C10" s="3"/>
      <c r="D10" s="61">
        <v>35200</v>
      </c>
      <c r="E10" s="61"/>
      <c r="F10" s="4">
        <v>8586</v>
      </c>
      <c r="G10" s="4">
        <v>22302</v>
      </c>
      <c r="H10" s="4">
        <v>30888</v>
      </c>
      <c r="I10" s="4"/>
      <c r="J10" s="1">
        <v>27.8</v>
      </c>
    </row>
    <row r="11" spans="1:10" ht="15" customHeight="1" hidden="1">
      <c r="A11" s="15" t="s">
        <v>103</v>
      </c>
      <c r="B11" s="3">
        <v>1995</v>
      </c>
      <c r="C11" s="3"/>
      <c r="D11" s="61">
        <v>35700</v>
      </c>
      <c r="E11" s="61"/>
      <c r="F11" s="4">
        <v>8707</v>
      </c>
      <c r="G11" s="4">
        <v>22619</v>
      </c>
      <c r="H11" s="4">
        <v>31326</v>
      </c>
      <c r="I11" s="4"/>
      <c r="J11" s="1">
        <v>27.8</v>
      </c>
    </row>
    <row r="12" spans="1:10" ht="15" customHeight="1" hidden="1">
      <c r="A12" s="15" t="s">
        <v>103</v>
      </c>
      <c r="B12" s="3">
        <v>1996</v>
      </c>
      <c r="C12" s="3"/>
      <c r="D12" s="61">
        <v>36200</v>
      </c>
      <c r="E12" s="61"/>
      <c r="F12" s="4">
        <v>8829</v>
      </c>
      <c r="G12" s="4">
        <v>22936</v>
      </c>
      <c r="H12" s="4">
        <v>31765</v>
      </c>
      <c r="I12" s="4"/>
      <c r="J12" s="1">
        <v>27.8</v>
      </c>
    </row>
    <row r="13" spans="1:10" ht="15" customHeight="1" hidden="1">
      <c r="A13" s="15" t="s">
        <v>103</v>
      </c>
      <c r="B13" s="3">
        <v>1997</v>
      </c>
      <c r="C13" s="3"/>
      <c r="D13" s="61">
        <v>36300</v>
      </c>
      <c r="E13" s="61"/>
      <c r="F13" s="4">
        <v>8854</v>
      </c>
      <c r="G13" s="4">
        <v>22999</v>
      </c>
      <c r="H13" s="4">
        <v>31853</v>
      </c>
      <c r="I13" s="4"/>
      <c r="J13" s="1">
        <v>27.8</v>
      </c>
    </row>
    <row r="14" spans="1:10" ht="15" customHeight="1" hidden="1">
      <c r="A14" s="1" t="s">
        <v>101</v>
      </c>
      <c r="B14" s="3">
        <v>2001</v>
      </c>
      <c r="C14" s="3"/>
      <c r="D14" s="66">
        <v>36900</v>
      </c>
      <c r="E14" s="66"/>
      <c r="F14" s="4">
        <v>11140</v>
      </c>
      <c r="G14" s="4">
        <v>21240</v>
      </c>
      <c r="H14" s="4">
        <v>32380</v>
      </c>
      <c r="I14" s="4"/>
      <c r="J14" s="169">
        <v>34.4</v>
      </c>
    </row>
    <row r="15" spans="1:10" ht="15" customHeight="1">
      <c r="A15" s="15" t="s">
        <v>103</v>
      </c>
      <c r="B15" s="21">
        <v>2002</v>
      </c>
      <c r="C15" s="21"/>
      <c r="D15" s="66">
        <v>37900</v>
      </c>
      <c r="E15" s="66"/>
      <c r="F15" s="19">
        <v>11440</v>
      </c>
      <c r="G15" s="19">
        <v>21820</v>
      </c>
      <c r="H15" s="19">
        <v>33260</v>
      </c>
      <c r="I15" s="19"/>
      <c r="J15" s="169">
        <v>34.4</v>
      </c>
    </row>
    <row r="16" spans="1:10" ht="15" customHeight="1">
      <c r="A16" s="15" t="s">
        <v>103</v>
      </c>
      <c r="B16" s="21">
        <v>2003</v>
      </c>
      <c r="C16" s="21"/>
      <c r="D16" s="66">
        <v>38600</v>
      </c>
      <c r="E16" s="66"/>
      <c r="F16" s="19">
        <v>11640</v>
      </c>
      <c r="G16" s="19">
        <v>22240</v>
      </c>
      <c r="H16" s="19">
        <v>33880</v>
      </c>
      <c r="I16" s="19"/>
      <c r="J16" s="169">
        <v>34.4</v>
      </c>
    </row>
    <row r="17" spans="1:10" ht="15" customHeight="1">
      <c r="A17" s="15" t="s">
        <v>103</v>
      </c>
      <c r="B17" s="21">
        <v>2004</v>
      </c>
      <c r="C17" s="21"/>
      <c r="D17" s="66">
        <v>39300</v>
      </c>
      <c r="E17" s="66"/>
      <c r="F17" s="19">
        <v>11860</v>
      </c>
      <c r="G17" s="19">
        <v>22640</v>
      </c>
      <c r="H17" s="19">
        <v>34500</v>
      </c>
      <c r="I17" s="19"/>
      <c r="J17" s="169">
        <v>34.4</v>
      </c>
    </row>
    <row r="18" spans="1:10" ht="15" customHeight="1">
      <c r="A18" s="15" t="s">
        <v>103</v>
      </c>
      <c r="B18" s="21">
        <v>2005</v>
      </c>
      <c r="C18" s="21"/>
      <c r="D18" s="66">
        <v>39400</v>
      </c>
      <c r="E18" s="66"/>
      <c r="F18" s="19">
        <v>11880</v>
      </c>
      <c r="G18" s="19">
        <v>22700</v>
      </c>
      <c r="H18" s="19">
        <v>34580</v>
      </c>
      <c r="I18" s="19"/>
      <c r="J18" s="169">
        <v>34.4</v>
      </c>
    </row>
    <row r="19" spans="1:10" ht="15" customHeight="1">
      <c r="A19" s="15" t="s">
        <v>102</v>
      </c>
      <c r="B19" s="21">
        <v>2006</v>
      </c>
      <c r="C19" s="21"/>
      <c r="D19" s="66">
        <v>39700</v>
      </c>
      <c r="E19" s="66"/>
      <c r="F19" s="19">
        <v>11980</v>
      </c>
      <c r="G19" s="19">
        <v>22860</v>
      </c>
      <c r="H19" s="19">
        <v>34840</v>
      </c>
      <c r="I19" s="19"/>
      <c r="J19" s="169">
        <v>34.4</v>
      </c>
    </row>
    <row r="20" spans="1:10" ht="15" customHeight="1">
      <c r="A20" s="15" t="s">
        <v>101</v>
      </c>
      <c r="B20" s="21">
        <v>2006</v>
      </c>
      <c r="C20" s="21"/>
      <c r="D20" s="66">
        <v>39700</v>
      </c>
      <c r="E20" s="66"/>
      <c r="F20" s="19">
        <v>12460</v>
      </c>
      <c r="G20" s="19">
        <v>23820</v>
      </c>
      <c r="H20" s="19">
        <v>36280</v>
      </c>
      <c r="I20" s="19"/>
      <c r="J20" s="115">
        <v>34.3</v>
      </c>
    </row>
    <row r="21" spans="1:10" ht="15" customHeight="1">
      <c r="A21" s="15" t="s">
        <v>103</v>
      </c>
      <c r="B21" s="21">
        <v>2007</v>
      </c>
      <c r="C21" s="21"/>
      <c r="D21" s="66">
        <v>40300</v>
      </c>
      <c r="E21" s="66"/>
      <c r="F21" s="19">
        <v>12640</v>
      </c>
      <c r="G21" s="19">
        <v>24180</v>
      </c>
      <c r="H21" s="19">
        <v>36820</v>
      </c>
      <c r="I21" s="19"/>
      <c r="J21" s="115">
        <v>34.3</v>
      </c>
    </row>
    <row r="22" spans="1:12" ht="15" customHeight="1">
      <c r="A22" s="15" t="s">
        <v>103</v>
      </c>
      <c r="B22" s="21">
        <v>2008</v>
      </c>
      <c r="C22" s="21"/>
      <c r="D22" s="66">
        <v>41000</v>
      </c>
      <c r="E22" s="66"/>
      <c r="F22" s="19">
        <v>12860</v>
      </c>
      <c r="G22" s="19">
        <v>24600</v>
      </c>
      <c r="H22" s="19">
        <v>37460</v>
      </c>
      <c r="I22" s="19"/>
      <c r="J22" s="115">
        <v>34.3</v>
      </c>
      <c r="K22" s="6"/>
      <c r="L22" s="6"/>
    </row>
    <row r="23" spans="1:12" ht="15" customHeight="1">
      <c r="A23" s="15" t="s">
        <v>103</v>
      </c>
      <c r="B23" s="21">
        <v>2009</v>
      </c>
      <c r="C23" s="21"/>
      <c r="D23" s="66" t="s">
        <v>124</v>
      </c>
      <c r="E23" s="66"/>
      <c r="F23" s="19">
        <v>13420</v>
      </c>
      <c r="G23" s="19">
        <v>25680</v>
      </c>
      <c r="H23" s="19">
        <v>39100</v>
      </c>
      <c r="I23" s="86"/>
      <c r="J23" s="115">
        <v>34.3</v>
      </c>
      <c r="K23" s="6"/>
      <c r="L23" s="6"/>
    </row>
    <row r="24" spans="1:12" ht="15" customHeight="1">
      <c r="A24" s="15" t="s">
        <v>103</v>
      </c>
      <c r="B24" s="21">
        <v>2010</v>
      </c>
      <c r="C24" s="21"/>
      <c r="D24" s="66">
        <v>42400</v>
      </c>
      <c r="E24" s="141"/>
      <c r="F24" s="19">
        <v>13480</v>
      </c>
      <c r="G24" s="19">
        <v>27220</v>
      </c>
      <c r="H24" s="19">
        <v>40700</v>
      </c>
      <c r="I24" s="86"/>
      <c r="J24" s="115">
        <f>F24/H24*100</f>
        <v>33.12039312039312</v>
      </c>
      <c r="K24" s="6"/>
      <c r="L24" s="6"/>
    </row>
    <row r="25" spans="1:12" ht="15" customHeight="1">
      <c r="A25" s="15" t="s">
        <v>102</v>
      </c>
      <c r="B25" s="21">
        <v>2011</v>
      </c>
      <c r="C25" s="21"/>
      <c r="D25" s="66" t="s">
        <v>124</v>
      </c>
      <c r="E25" s="66"/>
      <c r="F25" s="19">
        <v>13600</v>
      </c>
      <c r="G25" s="19">
        <v>27480</v>
      </c>
      <c r="H25" s="19">
        <v>41080</v>
      </c>
      <c r="I25" s="86"/>
      <c r="J25" s="115">
        <f>F25/H25*100</f>
        <v>33.10613437195716</v>
      </c>
      <c r="K25" s="6"/>
      <c r="L25" s="6"/>
    </row>
    <row r="26" spans="1:12" ht="15" customHeight="1">
      <c r="A26" s="15" t="s">
        <v>101</v>
      </c>
      <c r="B26" s="21">
        <v>2011</v>
      </c>
      <c r="C26" s="21"/>
      <c r="D26" s="66">
        <v>42800</v>
      </c>
      <c r="E26" s="141"/>
      <c r="F26" s="19">
        <v>13600</v>
      </c>
      <c r="G26" s="19">
        <v>29780</v>
      </c>
      <c r="H26" s="19">
        <v>43380</v>
      </c>
      <c r="I26" s="86"/>
      <c r="J26" s="115">
        <f>F26/H26*100</f>
        <v>31.350852927616412</v>
      </c>
      <c r="K26" s="6"/>
      <c r="L26" s="6"/>
    </row>
    <row r="27" spans="1:12" ht="15" customHeight="1">
      <c r="A27" s="2" t="s">
        <v>103</v>
      </c>
      <c r="B27" s="114">
        <v>2012</v>
      </c>
      <c r="C27" s="114"/>
      <c r="D27" s="97">
        <v>44000</v>
      </c>
      <c r="E27" s="166"/>
      <c r="F27" s="59">
        <v>13980</v>
      </c>
      <c r="G27" s="59">
        <v>30620</v>
      </c>
      <c r="H27" s="59">
        <v>44600</v>
      </c>
      <c r="I27" s="88"/>
      <c r="J27" s="116">
        <f>F27/H27*100</f>
        <v>31.34529147982063</v>
      </c>
      <c r="K27" s="6"/>
      <c r="L27" s="6"/>
    </row>
    <row r="28" spans="1:12" ht="24" customHeight="1">
      <c r="A28" s="31"/>
      <c r="B28" s="42"/>
      <c r="C28" s="42"/>
      <c r="D28" s="41"/>
      <c r="E28" s="41"/>
      <c r="F28" s="43"/>
      <c r="G28" s="43"/>
      <c r="H28" s="43"/>
      <c r="I28" s="43"/>
      <c r="J28" s="38"/>
      <c r="K28" s="6"/>
      <c r="L28" s="6"/>
    </row>
    <row r="29" spans="1:12" ht="37.5" customHeight="1">
      <c r="A29" s="269" t="s">
        <v>213</v>
      </c>
      <c r="B29" s="269"/>
      <c r="C29" s="269"/>
      <c r="D29" s="269"/>
      <c r="E29" s="269"/>
      <c r="F29" s="269"/>
      <c r="G29" s="269"/>
      <c r="H29" s="269"/>
      <c r="I29" s="269"/>
      <c r="J29" s="269"/>
      <c r="K29" s="26"/>
      <c r="L29" s="26"/>
    </row>
    <row r="30" ht="10.5" customHeight="1">
      <c r="A30" s="254"/>
    </row>
    <row r="31" ht="10.5" customHeight="1"/>
    <row r="32" ht="10.5" customHeight="1"/>
    <row r="33" spans="1:10" ht="27" customHeight="1">
      <c r="A33" s="265" t="s">
        <v>157</v>
      </c>
      <c r="B33" s="266"/>
      <c r="C33" s="266"/>
      <c r="D33" s="266"/>
      <c r="E33" s="266"/>
      <c r="F33" s="266"/>
      <c r="G33" s="266"/>
      <c r="H33" s="266"/>
      <c r="I33" s="266"/>
      <c r="J33" s="266"/>
    </row>
    <row r="34" spans="1:10" ht="3.75" customHeight="1">
      <c r="A34" s="71"/>
      <c r="B34" s="72"/>
      <c r="C34" s="72"/>
      <c r="D34" s="72"/>
      <c r="E34" s="72"/>
      <c r="F34" s="72"/>
      <c r="G34" s="72"/>
      <c r="H34" s="72"/>
      <c r="I34" s="72"/>
      <c r="J34" s="72"/>
    </row>
    <row r="35" spans="1:12" ht="24.75" customHeight="1">
      <c r="A35" s="267" t="s">
        <v>111</v>
      </c>
      <c r="B35" s="268"/>
      <c r="C35" s="268"/>
      <c r="D35" s="268"/>
      <c r="E35" s="268"/>
      <c r="F35" s="268"/>
      <c r="G35" s="268"/>
      <c r="H35" s="268"/>
      <c r="I35" s="268"/>
      <c r="J35" s="268"/>
      <c r="K35" s="6"/>
      <c r="L35" s="6"/>
    </row>
    <row r="36" spans="1:12" ht="21" customHeight="1">
      <c r="A36" s="209" t="s">
        <v>158</v>
      </c>
      <c r="B36" s="111" t="s">
        <v>238</v>
      </c>
      <c r="C36" s="111"/>
      <c r="D36" s="78" t="s">
        <v>155</v>
      </c>
      <c r="E36" s="78"/>
      <c r="F36" s="257" t="s">
        <v>220</v>
      </c>
      <c r="G36" s="257"/>
      <c r="H36" s="257"/>
      <c r="I36" s="112"/>
      <c r="J36" s="258" t="s">
        <v>1</v>
      </c>
      <c r="K36" s="18"/>
      <c r="L36" s="18"/>
    </row>
    <row r="37" spans="1:10" ht="16.5" customHeight="1">
      <c r="A37" s="2"/>
      <c r="B37" s="2"/>
      <c r="C37" s="2"/>
      <c r="D37" s="113" t="s">
        <v>221</v>
      </c>
      <c r="E37" s="113"/>
      <c r="F37" s="113" t="s">
        <v>2</v>
      </c>
      <c r="G37" s="113" t="s">
        <v>156</v>
      </c>
      <c r="H37" s="10" t="s">
        <v>3</v>
      </c>
      <c r="I37" s="10"/>
      <c r="J37" s="259"/>
    </row>
    <row r="38" spans="1:10" ht="18.75" customHeight="1" hidden="1">
      <c r="A38" s="15" t="s">
        <v>101</v>
      </c>
      <c r="B38" s="21">
        <v>2001</v>
      </c>
      <c r="C38" s="21"/>
      <c r="D38" s="66">
        <v>36900</v>
      </c>
      <c r="E38" s="66"/>
      <c r="F38" s="19">
        <v>26560</v>
      </c>
      <c r="G38" s="19">
        <v>5820</v>
      </c>
      <c r="H38" s="19">
        <v>32380</v>
      </c>
      <c r="I38" s="19"/>
      <c r="J38" s="115">
        <v>82</v>
      </c>
    </row>
    <row r="39" spans="1:10" ht="15" customHeight="1">
      <c r="A39" s="15" t="s">
        <v>103</v>
      </c>
      <c r="B39" s="21">
        <v>2002</v>
      </c>
      <c r="C39" s="21"/>
      <c r="D39" s="66">
        <v>37900</v>
      </c>
      <c r="E39" s="66"/>
      <c r="F39" s="19">
        <v>27280</v>
      </c>
      <c r="G39" s="19">
        <v>5980</v>
      </c>
      <c r="H39" s="19">
        <v>33260</v>
      </c>
      <c r="I39" s="19"/>
      <c r="J39" s="115">
        <v>82</v>
      </c>
    </row>
    <row r="40" spans="1:10" ht="15" customHeight="1">
      <c r="A40" s="15" t="s">
        <v>103</v>
      </c>
      <c r="B40" s="21">
        <v>2003</v>
      </c>
      <c r="C40" s="21"/>
      <c r="D40" s="66">
        <v>38600</v>
      </c>
      <c r="E40" s="66"/>
      <c r="F40" s="19">
        <v>27780</v>
      </c>
      <c r="G40" s="19">
        <v>6100</v>
      </c>
      <c r="H40" s="19">
        <v>33880</v>
      </c>
      <c r="I40" s="19"/>
      <c r="J40" s="115">
        <v>82</v>
      </c>
    </row>
    <row r="41" spans="1:10" ht="15" customHeight="1">
      <c r="A41" s="15" t="s">
        <v>103</v>
      </c>
      <c r="B41" s="21">
        <v>2004</v>
      </c>
      <c r="C41" s="21"/>
      <c r="D41" s="66">
        <v>39300</v>
      </c>
      <c r="E41" s="66"/>
      <c r="F41" s="19">
        <v>28280</v>
      </c>
      <c r="G41" s="19">
        <v>6220</v>
      </c>
      <c r="H41" s="19">
        <v>34500</v>
      </c>
      <c r="I41" s="19"/>
      <c r="J41" s="115">
        <v>82</v>
      </c>
    </row>
    <row r="42" spans="1:10" ht="15" customHeight="1">
      <c r="A42" s="15" t="s">
        <v>103</v>
      </c>
      <c r="B42" s="21">
        <v>2005</v>
      </c>
      <c r="C42" s="21"/>
      <c r="D42" s="66">
        <v>39400</v>
      </c>
      <c r="E42" s="66"/>
      <c r="F42" s="19">
        <v>28360</v>
      </c>
      <c r="G42" s="19">
        <v>6220</v>
      </c>
      <c r="H42" s="19">
        <v>34580</v>
      </c>
      <c r="I42" s="19"/>
      <c r="J42" s="115">
        <v>82</v>
      </c>
    </row>
    <row r="43" spans="1:10" ht="15" customHeight="1">
      <c r="A43" s="15" t="s">
        <v>102</v>
      </c>
      <c r="B43" s="21">
        <v>2006</v>
      </c>
      <c r="C43" s="21"/>
      <c r="D43" s="66">
        <v>39700</v>
      </c>
      <c r="E43" s="66"/>
      <c r="F43" s="19">
        <v>28580</v>
      </c>
      <c r="G43" s="19">
        <v>6260</v>
      </c>
      <c r="H43" s="19">
        <v>34840</v>
      </c>
      <c r="I43" s="19"/>
      <c r="J43" s="115">
        <v>82</v>
      </c>
    </row>
    <row r="44" spans="1:10" ht="15" customHeight="1">
      <c r="A44" s="15" t="s">
        <v>101</v>
      </c>
      <c r="B44" s="21">
        <v>2006</v>
      </c>
      <c r="C44" s="21"/>
      <c r="D44" s="66">
        <v>39700</v>
      </c>
      <c r="E44" s="66"/>
      <c r="F44" s="19">
        <v>29060</v>
      </c>
      <c r="G44" s="19">
        <v>7220</v>
      </c>
      <c r="H44" s="19">
        <v>36280</v>
      </c>
      <c r="I44" s="19"/>
      <c r="J44" s="115">
        <v>80.1</v>
      </c>
    </row>
    <row r="45" spans="1:10" ht="15" customHeight="1">
      <c r="A45" s="15" t="s">
        <v>103</v>
      </c>
      <c r="B45" s="21">
        <v>2007</v>
      </c>
      <c r="C45" s="21"/>
      <c r="D45" s="66">
        <v>40300</v>
      </c>
      <c r="E45" s="66"/>
      <c r="F45" s="19">
        <v>29480</v>
      </c>
      <c r="G45" s="19">
        <v>7340</v>
      </c>
      <c r="H45" s="19">
        <v>36820</v>
      </c>
      <c r="I45" s="19"/>
      <c r="J45" s="115">
        <v>80.1</v>
      </c>
    </row>
    <row r="46" spans="1:10" ht="15" customHeight="1">
      <c r="A46" s="15" t="s">
        <v>103</v>
      </c>
      <c r="B46" s="21">
        <v>2008</v>
      </c>
      <c r="C46" s="21"/>
      <c r="D46" s="66">
        <v>41000</v>
      </c>
      <c r="E46" s="66"/>
      <c r="F46" s="19">
        <v>30000</v>
      </c>
      <c r="G46" s="19">
        <v>7460</v>
      </c>
      <c r="H46" s="19">
        <v>37460</v>
      </c>
      <c r="I46" s="19"/>
      <c r="J46" s="115">
        <v>80.1</v>
      </c>
    </row>
    <row r="47" spans="1:10" ht="15" customHeight="1">
      <c r="A47" s="15" t="s">
        <v>103</v>
      </c>
      <c r="B47" s="21">
        <v>2009</v>
      </c>
      <c r="C47" s="21"/>
      <c r="D47" s="66">
        <v>42800</v>
      </c>
      <c r="E47" s="141"/>
      <c r="F47" s="19">
        <v>31320</v>
      </c>
      <c r="G47" s="19">
        <v>7780</v>
      </c>
      <c r="H47" s="19">
        <v>39100</v>
      </c>
      <c r="I47" s="86"/>
      <c r="J47" s="115">
        <v>80.1</v>
      </c>
    </row>
    <row r="48" spans="1:12" ht="15" customHeight="1">
      <c r="A48" s="15" t="s">
        <v>103</v>
      </c>
      <c r="B48" s="21">
        <v>2010</v>
      </c>
      <c r="C48" s="21"/>
      <c r="D48" s="66">
        <v>42400</v>
      </c>
      <c r="E48" s="141"/>
      <c r="F48" s="19">
        <v>31360</v>
      </c>
      <c r="G48" s="19">
        <v>9340</v>
      </c>
      <c r="H48" s="19">
        <v>40700</v>
      </c>
      <c r="I48" s="86"/>
      <c r="J48" s="115">
        <f>F48/H48*100</f>
        <v>77.05159705159706</v>
      </c>
      <c r="L48" s="133"/>
    </row>
    <row r="49" spans="1:10" ht="15" customHeight="1">
      <c r="A49" s="15" t="s">
        <v>102</v>
      </c>
      <c r="B49" s="21">
        <v>2011</v>
      </c>
      <c r="C49" s="21"/>
      <c r="D49" s="66">
        <v>42800</v>
      </c>
      <c r="E49" s="141"/>
      <c r="F49" s="19">
        <v>31660</v>
      </c>
      <c r="G49" s="19">
        <v>9420</v>
      </c>
      <c r="H49" s="19">
        <v>41080</v>
      </c>
      <c r="I49" s="86"/>
      <c r="J49" s="115">
        <f>F49/H49*100</f>
        <v>77.06913339824733</v>
      </c>
    </row>
    <row r="50" spans="1:12" ht="15" customHeight="1">
      <c r="A50" s="15" t="s">
        <v>101</v>
      </c>
      <c r="B50" s="21">
        <v>2011</v>
      </c>
      <c r="C50" s="21"/>
      <c r="D50" s="66">
        <v>42800</v>
      </c>
      <c r="E50" s="141"/>
      <c r="F50" s="19">
        <v>31660</v>
      </c>
      <c r="G50" s="19">
        <v>11720</v>
      </c>
      <c r="H50" s="19">
        <v>43380</v>
      </c>
      <c r="I50" s="86"/>
      <c r="J50" s="115">
        <f>F50/H50*100</f>
        <v>72.98294144767173</v>
      </c>
      <c r="L50" s="133"/>
    </row>
    <row r="51" spans="1:12" ht="15" customHeight="1">
      <c r="A51" s="2" t="s">
        <v>103</v>
      </c>
      <c r="B51" s="114">
        <v>2012</v>
      </c>
      <c r="C51" s="114"/>
      <c r="D51" s="97">
        <v>44000</v>
      </c>
      <c r="E51" s="166"/>
      <c r="F51" s="59">
        <v>32560</v>
      </c>
      <c r="G51" s="59">
        <v>12040</v>
      </c>
      <c r="H51" s="59">
        <v>44600</v>
      </c>
      <c r="I51" s="88"/>
      <c r="J51" s="116">
        <f>F51/H51*100</f>
        <v>73.00448430493273</v>
      </c>
      <c r="L51" s="133"/>
    </row>
    <row r="52" spans="1:10" ht="24" customHeight="1">
      <c r="A52" s="38"/>
      <c r="B52" s="42"/>
      <c r="C52" s="42"/>
      <c r="D52" s="41"/>
      <c r="E52" s="41"/>
      <c r="F52" s="43"/>
      <c r="G52" s="43"/>
      <c r="H52" s="43"/>
      <c r="I52" s="43"/>
      <c r="J52" s="60"/>
    </row>
    <row r="53" spans="1:13" ht="37.5" customHeight="1">
      <c r="A53" s="261" t="s">
        <v>172</v>
      </c>
      <c r="B53" s="262"/>
      <c r="C53" s="262"/>
      <c r="D53" s="262"/>
      <c r="E53" s="262"/>
      <c r="F53" s="262"/>
      <c r="G53" s="262"/>
      <c r="H53" s="262"/>
      <c r="I53" s="262"/>
      <c r="J53" s="262"/>
      <c r="K53" s="17"/>
      <c r="L53" s="17"/>
      <c r="M53" s="16"/>
    </row>
    <row r="56" ht="12.75">
      <c r="A56" s="198"/>
    </row>
  </sheetData>
  <sheetProtection/>
  <mergeCells count="13">
    <mergeCell ref="F36:H36"/>
    <mergeCell ref="J36:J37"/>
    <mergeCell ref="A1:J1"/>
    <mergeCell ref="A53:J53"/>
    <mergeCell ref="A2:H2"/>
    <mergeCell ref="A33:J33"/>
    <mergeCell ref="A35:J35"/>
    <mergeCell ref="J7:J8"/>
    <mergeCell ref="A4:J4"/>
    <mergeCell ref="A6:J6"/>
    <mergeCell ref="D7:D8"/>
    <mergeCell ref="F7:H7"/>
    <mergeCell ref="A29:J29"/>
  </mergeCells>
  <printOptions/>
  <pageMargins left="0.7874015748031497" right="0.3937007874015748" top="0.9" bottom="0.1968503937007874" header="0.5118110236220472" footer="0.5118110236220472"/>
  <pageSetup firstPageNumber="39" useFirstPageNumber="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42"/>
  <sheetViews>
    <sheetView zoomScalePageLayoutView="0" workbookViewId="0" topLeftCell="A1">
      <selection activeCell="A2" sqref="A2"/>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7" width="8.28125" style="0" customWidth="1"/>
    <col min="8" max="8" width="9.28125" style="0" customWidth="1"/>
    <col min="9" max="9" width="1.7109375" style="0" customWidth="1"/>
    <col min="10" max="12" width="8.57421875" style="0" customWidth="1"/>
  </cols>
  <sheetData>
    <row r="1" spans="1:12" ht="27" customHeight="1">
      <c r="A1" s="265" t="s">
        <v>237</v>
      </c>
      <c r="B1" s="266"/>
      <c r="C1" s="266"/>
      <c r="D1" s="266"/>
      <c r="E1" s="266"/>
      <c r="F1" s="266"/>
      <c r="G1" s="266"/>
      <c r="H1" s="266"/>
      <c r="I1" s="266"/>
      <c r="J1" s="266"/>
      <c r="K1" s="266"/>
      <c r="L1" s="266"/>
    </row>
    <row r="2" spans="1:12" ht="7.5" customHeight="1">
      <c r="A2" s="71"/>
      <c r="B2" s="72"/>
      <c r="C2" s="72"/>
      <c r="D2" s="72"/>
      <c r="E2" s="72"/>
      <c r="F2" s="72"/>
      <c r="G2" s="72"/>
      <c r="H2" s="72"/>
      <c r="I2" s="72"/>
      <c r="J2" s="72"/>
      <c r="K2" s="72"/>
      <c r="L2" s="72"/>
    </row>
    <row r="3" spans="1:12" ht="27" customHeight="1">
      <c r="A3" s="271" t="s">
        <v>187</v>
      </c>
      <c r="B3" s="272"/>
      <c r="C3" s="272"/>
      <c r="D3" s="272"/>
      <c r="E3" s="272"/>
      <c r="F3" s="272"/>
      <c r="G3" s="272"/>
      <c r="H3" s="272"/>
      <c r="I3" s="272"/>
      <c r="J3" s="272"/>
      <c r="K3" s="272"/>
      <c r="L3" s="272"/>
    </row>
    <row r="4" spans="1:13" ht="25.5" customHeight="1">
      <c r="A4" s="123" t="s">
        <v>93</v>
      </c>
      <c r="B4" s="110" t="s">
        <v>43</v>
      </c>
      <c r="C4" s="76"/>
      <c r="D4" s="278" t="s">
        <v>44</v>
      </c>
      <c r="E4" s="278"/>
      <c r="F4" s="279"/>
      <c r="G4" s="279"/>
      <c r="H4" s="279"/>
      <c r="I4" s="67"/>
      <c r="J4" s="278" t="s">
        <v>45</v>
      </c>
      <c r="K4" s="278"/>
      <c r="L4" s="81"/>
      <c r="M4" s="36"/>
    </row>
    <row r="5" spans="1:13" ht="50.25" customHeight="1">
      <c r="A5" s="5" t="s">
        <v>185</v>
      </c>
      <c r="B5" s="10" t="s">
        <v>165</v>
      </c>
      <c r="C5" s="10"/>
      <c r="D5" s="10" t="s">
        <v>150</v>
      </c>
      <c r="E5" s="122"/>
      <c r="F5" s="10" t="s">
        <v>85</v>
      </c>
      <c r="G5" s="10" t="s">
        <v>7</v>
      </c>
      <c r="H5" s="10" t="s">
        <v>112</v>
      </c>
      <c r="I5" s="10"/>
      <c r="J5" s="10" t="s">
        <v>36</v>
      </c>
      <c r="K5" s="10" t="s">
        <v>151</v>
      </c>
      <c r="L5" s="10" t="s">
        <v>29</v>
      </c>
      <c r="M5" s="20"/>
    </row>
    <row r="6" spans="1:13" ht="18.75" customHeight="1">
      <c r="A6" s="83" t="s">
        <v>11</v>
      </c>
      <c r="B6" s="108">
        <v>100</v>
      </c>
      <c r="C6" s="108"/>
      <c r="D6" s="108">
        <v>100</v>
      </c>
      <c r="E6" s="108"/>
      <c r="F6" s="108">
        <v>100</v>
      </c>
      <c r="G6" s="108">
        <v>100</v>
      </c>
      <c r="H6" s="108">
        <v>100</v>
      </c>
      <c r="I6" s="108"/>
      <c r="J6" s="108">
        <v>100</v>
      </c>
      <c r="K6" s="108">
        <v>100</v>
      </c>
      <c r="L6" s="108">
        <v>100</v>
      </c>
      <c r="M6" s="7"/>
    </row>
    <row r="7" spans="1:13" ht="12.75">
      <c r="A7" s="13" t="s">
        <v>125</v>
      </c>
      <c r="B7" s="239" t="s">
        <v>37</v>
      </c>
      <c r="C7" s="225"/>
      <c r="D7" s="7">
        <v>7.575496117342537</v>
      </c>
      <c r="E7" s="216"/>
      <c r="F7" s="239">
        <v>0.0301522689582391</v>
      </c>
      <c r="G7" s="239">
        <v>0.05690186102557237</v>
      </c>
      <c r="H7" s="7">
        <v>0.9358398038414385</v>
      </c>
      <c r="I7" s="91"/>
      <c r="J7" s="7">
        <v>6.997911835918984</v>
      </c>
      <c r="K7" s="7">
        <v>2.602445951428737</v>
      </c>
      <c r="L7" s="7">
        <v>6.560497430366094</v>
      </c>
      <c r="M7" s="4"/>
    </row>
    <row r="8" spans="1:13" ht="12.75">
      <c r="A8" s="3" t="s">
        <v>126</v>
      </c>
      <c r="B8" s="7">
        <v>38.877400295420976</v>
      </c>
      <c r="C8" s="216"/>
      <c r="D8" s="7">
        <v>78.3779119930975</v>
      </c>
      <c r="E8" s="216"/>
      <c r="F8" s="7">
        <v>71.96491767964302</v>
      </c>
      <c r="G8" s="7">
        <v>58.377962243941624</v>
      </c>
      <c r="H8" s="7">
        <v>59.85288107887209</v>
      </c>
      <c r="I8" s="91"/>
      <c r="J8" s="7">
        <v>54.065514546689045</v>
      </c>
      <c r="K8" s="7">
        <v>39.030893177998024</v>
      </c>
      <c r="L8" s="7">
        <v>52.56934550761084</v>
      </c>
      <c r="M8" s="4"/>
    </row>
    <row r="9" spans="1:13" ht="12.75">
      <c r="A9" s="3" t="s">
        <v>127</v>
      </c>
      <c r="B9" s="7">
        <v>17.444608567208274</v>
      </c>
      <c r="C9" s="216"/>
      <c r="D9" s="7">
        <v>8.19672131147541</v>
      </c>
      <c r="E9" s="216"/>
      <c r="F9" s="7">
        <v>12.124942298815203</v>
      </c>
      <c r="G9" s="7">
        <v>15.306600615878965</v>
      </c>
      <c r="H9" s="7">
        <v>14.337964854924397</v>
      </c>
      <c r="I9" s="91"/>
      <c r="J9" s="7">
        <v>21.35051691669122</v>
      </c>
      <c r="K9" s="7">
        <v>23.311887787631136</v>
      </c>
      <c r="L9" s="7">
        <v>21.54570256848031</v>
      </c>
      <c r="M9" s="4"/>
    </row>
    <row r="10" spans="1:13" ht="12.75">
      <c r="A10" s="3" t="s">
        <v>128</v>
      </c>
      <c r="B10" s="7">
        <v>16.765140324963074</v>
      </c>
      <c r="C10" s="216"/>
      <c r="D10" s="7">
        <v>2.5194132873166524</v>
      </c>
      <c r="E10" s="216"/>
      <c r="F10" s="7">
        <v>5.016156331743345</v>
      </c>
      <c r="G10" s="7">
        <v>10.731021555763824</v>
      </c>
      <c r="H10" s="7">
        <v>9.834491213731098</v>
      </c>
      <c r="I10" s="91"/>
      <c r="J10" s="7">
        <v>7.347006751303502</v>
      </c>
      <c r="K10" s="7">
        <v>12.055874340694373</v>
      </c>
      <c r="L10" s="7">
        <v>7.815609300286669</v>
      </c>
      <c r="M10" s="4"/>
    </row>
    <row r="11" spans="1:13" ht="12.75">
      <c r="A11" s="3" t="s">
        <v>129</v>
      </c>
      <c r="B11" s="7">
        <v>12.496307237813884</v>
      </c>
      <c r="C11" s="216"/>
      <c r="D11" s="7">
        <v>1.4840379637618637</v>
      </c>
      <c r="E11" s="216"/>
      <c r="F11" s="7">
        <v>3.9852284966917986</v>
      </c>
      <c r="G11" s="7">
        <v>7.069219440353461</v>
      </c>
      <c r="H11" s="7">
        <v>6.749080506742951</v>
      </c>
      <c r="I11" s="91"/>
      <c r="J11" s="7">
        <v>5.0750073662229855</v>
      </c>
      <c r="K11" s="7">
        <v>9.795397901814178</v>
      </c>
      <c r="L11" s="7">
        <v>5.544756620195996</v>
      </c>
      <c r="M11" s="4"/>
    </row>
    <row r="12" spans="1:13" ht="12.75">
      <c r="A12" s="3" t="s">
        <v>130</v>
      </c>
      <c r="B12" s="7">
        <v>8.522895125553914</v>
      </c>
      <c r="C12" s="216"/>
      <c r="D12" s="7">
        <v>1.2251941328731666</v>
      </c>
      <c r="E12" s="216"/>
      <c r="F12" s="7">
        <v>2.9543006616402523</v>
      </c>
      <c r="G12" s="7">
        <v>4.582273396706387</v>
      </c>
      <c r="H12" s="7">
        <v>4.513690232938291</v>
      </c>
      <c r="I12" s="91"/>
      <c r="J12" s="7">
        <v>3.1418542384606516</v>
      </c>
      <c r="K12" s="7">
        <v>7.343650379644121</v>
      </c>
      <c r="L12" s="7">
        <v>3.5599956163372193</v>
      </c>
      <c r="M12" s="4"/>
    </row>
    <row r="13" spans="1:13" ht="12.75">
      <c r="A13" s="3" t="s">
        <v>131</v>
      </c>
      <c r="B13" s="7">
        <v>4.327917282127031</v>
      </c>
      <c r="C13" s="216"/>
      <c r="D13" s="7">
        <v>0.46591889559965494</v>
      </c>
      <c r="E13" s="216"/>
      <c r="F13" s="7">
        <v>2.5080781658716726</v>
      </c>
      <c r="G13" s="7">
        <v>2.7748025170705586</v>
      </c>
      <c r="H13" s="7">
        <v>2.680833673886392</v>
      </c>
      <c r="I13" s="91"/>
      <c r="J13" s="7">
        <v>1.5533122381788134</v>
      </c>
      <c r="K13" s="7">
        <v>4.376050541934736</v>
      </c>
      <c r="L13" s="7">
        <v>1.8342167951964286</v>
      </c>
      <c r="M13" s="4"/>
    </row>
    <row r="14" spans="1:13" ht="12.75">
      <c r="A14" s="3" t="s">
        <v>132</v>
      </c>
      <c r="B14" s="7">
        <v>1.565731166912851</v>
      </c>
      <c r="C14" s="216"/>
      <c r="D14" s="7">
        <v>0.15530629853321828</v>
      </c>
      <c r="E14" s="216"/>
      <c r="F14" s="7">
        <v>1.4156024003692875</v>
      </c>
      <c r="G14" s="7">
        <v>1.1012183692596065</v>
      </c>
      <c r="H14" s="7">
        <v>1.095218635063343</v>
      </c>
      <c r="I14" s="91"/>
      <c r="J14" s="7">
        <v>0.4688761065348006</v>
      </c>
      <c r="K14" s="7">
        <v>1.4837999188546918</v>
      </c>
      <c r="L14" s="7">
        <v>0.5698761615264375</v>
      </c>
      <c r="M14" s="4"/>
    </row>
    <row r="15" spans="1:13" ht="12.75">
      <c r="A15" s="3" t="s">
        <v>133</v>
      </c>
      <c r="B15" s="239" t="s">
        <v>37</v>
      </c>
      <c r="C15" s="225"/>
      <c r="D15" s="239" t="s">
        <v>37</v>
      </c>
      <c r="E15" s="225"/>
      <c r="F15" s="239" t="s">
        <v>37</v>
      </c>
      <c r="G15" s="239" t="s">
        <v>37</v>
      </c>
      <c r="H15" s="239" t="s">
        <v>37</v>
      </c>
      <c r="I15" s="100"/>
      <c r="J15" s="239" t="s">
        <v>37</v>
      </c>
      <c r="K15" s="239" t="s">
        <v>37</v>
      </c>
      <c r="L15" s="239" t="s">
        <v>37</v>
      </c>
      <c r="M15" s="4"/>
    </row>
    <row r="16" spans="1:13" ht="12.75">
      <c r="A16" s="3" t="s">
        <v>97</v>
      </c>
      <c r="B16" s="4">
        <v>6770</v>
      </c>
      <c r="C16" s="215"/>
      <c r="D16" s="4">
        <v>5795</v>
      </c>
      <c r="E16" s="215"/>
      <c r="F16" s="4">
        <v>6499</v>
      </c>
      <c r="G16" s="4">
        <v>29876</v>
      </c>
      <c r="H16" s="4">
        <f>B16+D16+F16+G16</f>
        <v>48940</v>
      </c>
      <c r="I16" s="85"/>
      <c r="J16" s="4">
        <v>156118</v>
      </c>
      <c r="K16" s="4">
        <v>17253</v>
      </c>
      <c r="L16" s="4">
        <f>SUM(J16:K16)</f>
        <v>173371</v>
      </c>
      <c r="M16" s="4"/>
    </row>
    <row r="17" spans="1:13" s="93" customFormat="1" ht="12.75">
      <c r="A17" s="170"/>
      <c r="B17" s="91"/>
      <c r="C17" s="91"/>
      <c r="D17" s="91"/>
      <c r="E17" s="91"/>
      <c r="F17" s="91"/>
      <c r="G17" s="91"/>
      <c r="H17" s="91"/>
      <c r="I17" s="91"/>
      <c r="J17" s="91"/>
      <c r="K17" s="91"/>
      <c r="L17" s="91"/>
      <c r="M17" s="85"/>
    </row>
    <row r="18" spans="1:13" ht="16.5" customHeight="1">
      <c r="A18" s="14" t="s">
        <v>13</v>
      </c>
      <c r="B18" s="108">
        <v>100</v>
      </c>
      <c r="C18" s="108"/>
      <c r="D18" s="108">
        <v>100</v>
      </c>
      <c r="E18" s="108"/>
      <c r="F18" s="108">
        <v>100</v>
      </c>
      <c r="G18" s="108">
        <v>100</v>
      </c>
      <c r="H18" s="108">
        <v>100</v>
      </c>
      <c r="I18" s="108"/>
      <c r="J18" s="108">
        <v>100</v>
      </c>
      <c r="K18" s="108">
        <v>100</v>
      </c>
      <c r="L18" s="108">
        <v>100</v>
      </c>
      <c r="M18" s="4"/>
    </row>
    <row r="19" spans="1:13" ht="12.75">
      <c r="A19" s="13" t="s">
        <v>125</v>
      </c>
      <c r="B19" s="239" t="s">
        <v>37</v>
      </c>
      <c r="C19" s="225"/>
      <c r="D19" s="7">
        <v>10.284528749259039</v>
      </c>
      <c r="E19" s="216"/>
      <c r="F19" s="239" t="s">
        <v>37</v>
      </c>
      <c r="G19" s="239">
        <v>0.05908070424199456</v>
      </c>
      <c r="H19" s="7">
        <v>2.257350819251611</v>
      </c>
      <c r="I19" s="91"/>
      <c r="J19" s="7">
        <v>8.78278176709335</v>
      </c>
      <c r="K19" s="7">
        <v>5.9044977214186645</v>
      </c>
      <c r="L19" s="7">
        <v>8.412319253296156</v>
      </c>
      <c r="M19" s="4"/>
    </row>
    <row r="20" spans="1:13" ht="12.75">
      <c r="A20" s="3" t="s">
        <v>126</v>
      </c>
      <c r="B20" s="7">
        <v>54.64532328939109</v>
      </c>
      <c r="C20" s="216"/>
      <c r="D20" s="7">
        <v>78.83817427385893</v>
      </c>
      <c r="E20" s="216"/>
      <c r="F20" s="7">
        <v>80.33279408366073</v>
      </c>
      <c r="G20" s="7">
        <v>68.92945763913507</v>
      </c>
      <c r="H20" s="7">
        <v>71.19633180491871</v>
      </c>
      <c r="I20" s="91"/>
      <c r="J20" s="7">
        <v>58.33203246955979</v>
      </c>
      <c r="K20" s="7">
        <v>43.73555247341655</v>
      </c>
      <c r="L20" s="7">
        <v>56.45332675943793</v>
      </c>
      <c r="M20" s="4"/>
    </row>
    <row r="21" spans="1:13" ht="12.75">
      <c r="A21" s="3" t="s">
        <v>127</v>
      </c>
      <c r="B21" s="7">
        <v>12.178279974890144</v>
      </c>
      <c r="C21" s="216"/>
      <c r="D21" s="7">
        <v>7.409602845287493</v>
      </c>
      <c r="E21" s="216"/>
      <c r="F21" s="7">
        <v>11.670903628379941</v>
      </c>
      <c r="G21" s="7">
        <v>14.256173933593288</v>
      </c>
      <c r="H21" s="7">
        <v>12.203802866579023</v>
      </c>
      <c r="I21" s="91"/>
      <c r="J21" s="7">
        <v>23.225296596940368</v>
      </c>
      <c r="K21" s="7">
        <v>27.092001849283402</v>
      </c>
      <c r="L21" s="7">
        <v>23.7229783146459</v>
      </c>
      <c r="M21" s="4"/>
    </row>
    <row r="22" spans="1:13" ht="12.75">
      <c r="A22" s="3" t="s">
        <v>128</v>
      </c>
      <c r="B22" s="7">
        <v>11.738857501569367</v>
      </c>
      <c r="C22" s="216"/>
      <c r="D22" s="7">
        <v>2.0746887966804977</v>
      </c>
      <c r="E22" s="216"/>
      <c r="F22" s="7">
        <v>3.743933441183268</v>
      </c>
      <c r="G22" s="7">
        <v>7.29055890346213</v>
      </c>
      <c r="H22" s="7">
        <v>6.124346682912752</v>
      </c>
      <c r="I22" s="91"/>
      <c r="J22" s="7">
        <v>5.500702466437715</v>
      </c>
      <c r="K22" s="7">
        <v>11.036259163859718</v>
      </c>
      <c r="L22" s="7">
        <v>6.213181226994908</v>
      </c>
      <c r="M22" s="4"/>
    </row>
    <row r="23" spans="1:13" ht="12.75">
      <c r="A23" s="3" t="s">
        <v>129</v>
      </c>
      <c r="B23" s="7">
        <v>9.447583176396735</v>
      </c>
      <c r="C23" s="216"/>
      <c r="D23" s="7">
        <v>0.6965026674570244</v>
      </c>
      <c r="E23" s="216"/>
      <c r="F23" s="7">
        <v>1.9875202218627226</v>
      </c>
      <c r="G23" s="7">
        <v>4.289259127968805</v>
      </c>
      <c r="H23" s="7">
        <v>3.7194985089941324</v>
      </c>
      <c r="I23" s="91"/>
      <c r="J23" s="7">
        <v>2.2800889790821106</v>
      </c>
      <c r="K23" s="7">
        <v>5.983752724390727</v>
      </c>
      <c r="L23" s="7">
        <v>2.756785705177793</v>
      </c>
      <c r="M23" s="4"/>
    </row>
    <row r="24" spans="1:13" ht="12.75">
      <c r="A24" s="3" t="s">
        <v>130</v>
      </c>
      <c r="B24" s="7">
        <v>6.214689265536723</v>
      </c>
      <c r="C24" s="216"/>
      <c r="D24" s="7">
        <v>0.4297569650266746</v>
      </c>
      <c r="E24" s="216"/>
      <c r="F24" s="7">
        <v>1.0168708111855789</v>
      </c>
      <c r="G24" s="7">
        <v>2.552286423254165</v>
      </c>
      <c r="H24" s="7">
        <v>2.25414435501972</v>
      </c>
      <c r="I24" s="91"/>
      <c r="J24" s="7">
        <v>1.097603808929129</v>
      </c>
      <c r="K24" s="7">
        <v>3.4541972128657292</v>
      </c>
      <c r="L24" s="7">
        <v>1.4009197786410739</v>
      </c>
      <c r="M24" s="4"/>
    </row>
    <row r="25" spans="1:13" ht="12.75">
      <c r="A25" s="3" t="s">
        <v>131</v>
      </c>
      <c r="B25" s="7">
        <v>3.8292529817953542</v>
      </c>
      <c r="C25" s="216"/>
      <c r="D25" s="7">
        <v>0.2074688796680498</v>
      </c>
      <c r="E25" s="216"/>
      <c r="F25" s="7">
        <v>0.785763808643402</v>
      </c>
      <c r="G25" s="7">
        <v>1.6897081413210446</v>
      </c>
      <c r="H25" s="7">
        <v>1.4621476897425207</v>
      </c>
      <c r="I25" s="91"/>
      <c r="J25" s="7">
        <v>0.5912425850764907</v>
      </c>
      <c r="K25" s="7">
        <v>2.0474209101116174</v>
      </c>
      <c r="L25" s="7">
        <v>0.7786665759922473</v>
      </c>
      <c r="M25" s="4"/>
    </row>
    <row r="26" spans="1:13" ht="12.75">
      <c r="A26" s="3" t="s">
        <v>132</v>
      </c>
      <c r="B26" s="7">
        <v>1.94601381042059</v>
      </c>
      <c r="C26" s="216"/>
      <c r="D26" s="239">
        <v>0.05927682276229994</v>
      </c>
      <c r="E26" s="225"/>
      <c r="F26" s="239">
        <v>0.46221400508435406</v>
      </c>
      <c r="G26" s="7">
        <v>0.9334751270235142</v>
      </c>
      <c r="H26" s="7">
        <v>0.7823772725815245</v>
      </c>
      <c r="I26" s="91"/>
      <c r="J26" s="7">
        <v>0.190251326881049</v>
      </c>
      <c r="K26" s="7">
        <v>0.7463179446535896</v>
      </c>
      <c r="L26" s="7">
        <v>0.2618223858139871</v>
      </c>
      <c r="M26" s="4"/>
    </row>
    <row r="27" spans="1:13" ht="12.75">
      <c r="A27" s="3" t="s">
        <v>133</v>
      </c>
      <c r="B27" s="239" t="s">
        <v>37</v>
      </c>
      <c r="C27" s="225"/>
      <c r="D27" s="239" t="s">
        <v>37</v>
      </c>
      <c r="E27" s="225"/>
      <c r="F27" s="239" t="s">
        <v>37</v>
      </c>
      <c r="G27" s="239" t="s">
        <v>37</v>
      </c>
      <c r="H27" s="239" t="s">
        <v>37</v>
      </c>
      <c r="I27" s="100"/>
      <c r="J27" s="239" t="s">
        <v>37</v>
      </c>
      <c r="K27" s="239" t="s">
        <v>37</v>
      </c>
      <c r="L27" s="239" t="s">
        <v>37</v>
      </c>
      <c r="M27" s="4"/>
    </row>
    <row r="28" spans="1:13" ht="12.75">
      <c r="A28" s="21" t="s">
        <v>98</v>
      </c>
      <c r="B28" s="19">
        <v>3186</v>
      </c>
      <c r="C28" s="220"/>
      <c r="D28" s="19">
        <v>6748</v>
      </c>
      <c r="E28" s="220"/>
      <c r="F28" s="19">
        <v>4327</v>
      </c>
      <c r="G28" s="19">
        <v>16926</v>
      </c>
      <c r="H28" s="19">
        <f>B28+D28+F28+G28</f>
        <v>31187</v>
      </c>
      <c r="I28" s="86"/>
      <c r="J28" s="19">
        <v>102496</v>
      </c>
      <c r="K28" s="19">
        <v>15141</v>
      </c>
      <c r="L28" s="19">
        <f>SUM(J28:K28)</f>
        <v>117637</v>
      </c>
      <c r="M28" s="19"/>
    </row>
    <row r="29" spans="1:13" s="93" customFormat="1" ht="12.75">
      <c r="A29" s="171"/>
      <c r="B29" s="91"/>
      <c r="C29" s="91"/>
      <c r="D29" s="91"/>
      <c r="E29" s="91"/>
      <c r="F29" s="91"/>
      <c r="G29" s="91"/>
      <c r="H29" s="91"/>
      <c r="I29" s="91"/>
      <c r="J29" s="91"/>
      <c r="K29" s="91"/>
      <c r="L29" s="91"/>
      <c r="M29" s="86"/>
    </row>
    <row r="30" spans="1:12" ht="16.5" customHeight="1">
      <c r="A30" s="14" t="s">
        <v>31</v>
      </c>
      <c r="B30" s="108">
        <v>100</v>
      </c>
      <c r="C30" s="108"/>
      <c r="D30" s="108">
        <v>100</v>
      </c>
      <c r="E30" s="108"/>
      <c r="F30" s="108">
        <v>100</v>
      </c>
      <c r="G30" s="108">
        <v>100</v>
      </c>
      <c r="H30" s="108">
        <v>100</v>
      </c>
      <c r="I30" s="108"/>
      <c r="J30" s="108">
        <v>100</v>
      </c>
      <c r="K30" s="108">
        <v>100</v>
      </c>
      <c r="L30" s="108">
        <v>100</v>
      </c>
    </row>
    <row r="31" spans="1:14" ht="12.75">
      <c r="A31" s="13" t="s">
        <v>125</v>
      </c>
      <c r="B31" s="241" t="s">
        <v>37</v>
      </c>
      <c r="C31" s="227"/>
      <c r="D31" s="169">
        <v>9.032926732041776</v>
      </c>
      <c r="E31" s="217"/>
      <c r="F31" s="241">
        <v>0.018474043968224645</v>
      </c>
      <c r="G31" s="169">
        <v>0.057689842314431014</v>
      </c>
      <c r="H31" s="169">
        <v>1.450197810975077</v>
      </c>
      <c r="I31" s="92"/>
      <c r="J31" s="169">
        <v>7.705305977247945</v>
      </c>
      <c r="K31" s="169">
        <v>4.145829474594061</v>
      </c>
      <c r="L31" s="7">
        <v>7.309077413679349</v>
      </c>
      <c r="N31" s="168"/>
    </row>
    <row r="32" spans="1:14" ht="12.75">
      <c r="A32" s="3" t="s">
        <v>126</v>
      </c>
      <c r="B32" s="169">
        <v>43.92326235435918</v>
      </c>
      <c r="C32" s="217"/>
      <c r="D32" s="169">
        <v>78.6255281830503</v>
      </c>
      <c r="E32" s="217"/>
      <c r="F32" s="169">
        <v>75.30944023646776</v>
      </c>
      <c r="G32" s="169">
        <v>62.193923336609544</v>
      </c>
      <c r="H32" s="169">
        <v>64.26797459033784</v>
      </c>
      <c r="I32" s="92"/>
      <c r="J32" s="169">
        <v>55.756455566983995</v>
      </c>
      <c r="K32" s="169">
        <v>41.229857380996485</v>
      </c>
      <c r="L32" s="7">
        <v>54.13940510226523</v>
      </c>
      <c r="N32" s="169"/>
    </row>
    <row r="33" spans="1:14" ht="12.75">
      <c r="A33" s="3" t="s">
        <v>127</v>
      </c>
      <c r="B33" s="169">
        <v>15.759341100843713</v>
      </c>
      <c r="C33" s="217"/>
      <c r="D33" s="169">
        <v>7.773259985649367</v>
      </c>
      <c r="E33" s="217"/>
      <c r="F33" s="169">
        <v>11.943469425457232</v>
      </c>
      <c r="G33" s="169">
        <v>14.92671253365241</v>
      </c>
      <c r="H33" s="169">
        <v>13.507307149899534</v>
      </c>
      <c r="I33" s="92"/>
      <c r="J33" s="169">
        <v>22.09354481969267</v>
      </c>
      <c r="K33" s="169">
        <v>25.078718281163177</v>
      </c>
      <c r="L33" s="7">
        <v>22.42584396305256</v>
      </c>
      <c r="N33" s="168"/>
    </row>
    <row r="34" spans="1:14" ht="12.75">
      <c r="A34" s="3" t="s">
        <v>128</v>
      </c>
      <c r="B34" s="169">
        <v>15.156689433507434</v>
      </c>
      <c r="C34" s="217"/>
      <c r="D34" s="169">
        <v>2.2801562624571474</v>
      </c>
      <c r="E34" s="217"/>
      <c r="F34" s="169">
        <v>4.5076667282468135</v>
      </c>
      <c r="G34" s="169">
        <v>9.48677406948421</v>
      </c>
      <c r="H34" s="169">
        <v>8.39043019207009</v>
      </c>
      <c r="I34" s="92"/>
      <c r="J34" s="169">
        <v>6.6152644481737255</v>
      </c>
      <c r="K34" s="169">
        <v>11.57930480953263</v>
      </c>
      <c r="L34" s="7">
        <v>7.167844182977788</v>
      </c>
      <c r="N34" s="168"/>
    </row>
    <row r="35" spans="1:14" ht="12.75">
      <c r="A35" s="3" t="s">
        <v>129</v>
      </c>
      <c r="B35" s="169">
        <v>11.520691040578546</v>
      </c>
      <c r="C35" s="217"/>
      <c r="D35" s="169">
        <v>1.0603523877860161</v>
      </c>
      <c r="E35" s="217"/>
      <c r="F35" s="169">
        <v>3.186772584518751</v>
      </c>
      <c r="G35" s="169">
        <v>6.063843425494637</v>
      </c>
      <c r="H35" s="169">
        <v>5.569907771412882</v>
      </c>
      <c r="I35" s="92"/>
      <c r="J35" s="169">
        <v>3.9673026208944604</v>
      </c>
      <c r="K35" s="169">
        <v>8.013829721553375</v>
      </c>
      <c r="L35" s="7">
        <v>4.417747965691666</v>
      </c>
      <c r="N35" s="168"/>
    </row>
    <row r="36" spans="1:14" ht="12.75">
      <c r="A36" s="3" t="s">
        <v>130</v>
      </c>
      <c r="B36" s="169">
        <v>7.784250703093612</v>
      </c>
      <c r="C36" s="217"/>
      <c r="D36" s="169">
        <v>0.7972574344255761</v>
      </c>
      <c r="E36" s="217"/>
      <c r="F36" s="169">
        <v>2.1799371882505083</v>
      </c>
      <c r="G36" s="169">
        <v>3.8481261484551945</v>
      </c>
      <c r="H36" s="169">
        <v>3.6342306588291087</v>
      </c>
      <c r="I36" s="92"/>
      <c r="J36" s="169">
        <v>2.3316603122800776</v>
      </c>
      <c r="K36" s="169">
        <v>5.525714638513305</v>
      </c>
      <c r="L36" s="7">
        <v>2.687211348141632</v>
      </c>
      <c r="N36" s="168"/>
    </row>
    <row r="37" spans="1:14" ht="12.75">
      <c r="A37" s="3" t="s">
        <v>131</v>
      </c>
      <c r="B37" s="169">
        <v>4.168340699075934</v>
      </c>
      <c r="C37" s="217"/>
      <c r="D37" s="169">
        <v>0.32687554811448616</v>
      </c>
      <c r="E37" s="217"/>
      <c r="F37" s="169">
        <v>1.8196933308701275</v>
      </c>
      <c r="G37" s="169">
        <v>2.3823768215033545</v>
      </c>
      <c r="H37" s="169">
        <v>2.206497185717673</v>
      </c>
      <c r="I37" s="92"/>
      <c r="J37" s="169">
        <v>1.1720169828392895</v>
      </c>
      <c r="K37" s="169">
        <v>3.2876458603445085</v>
      </c>
      <c r="L37" s="7">
        <v>1.4075214427094787</v>
      </c>
      <c r="N37" s="168"/>
    </row>
    <row r="38" spans="1:14" ht="12.75">
      <c r="A38" s="3" t="s">
        <v>132</v>
      </c>
      <c r="B38" s="169">
        <v>1.687424668541583</v>
      </c>
      <c r="C38" s="217"/>
      <c r="D38" s="169">
        <v>0.1036434664753249</v>
      </c>
      <c r="E38" s="217"/>
      <c r="F38" s="169">
        <v>1.0345464622205802</v>
      </c>
      <c r="G38" s="169">
        <v>1.0405538224862185</v>
      </c>
      <c r="H38" s="169">
        <v>0.973454640757797</v>
      </c>
      <c r="I38" s="92"/>
      <c r="J38" s="169">
        <v>0.3584492718878328</v>
      </c>
      <c r="K38" s="169">
        <v>1.1390998333024636</v>
      </c>
      <c r="L38" s="7">
        <v>0.445348581482296</v>
      </c>
      <c r="N38" s="168"/>
    </row>
    <row r="39" spans="1:12" ht="12.75">
      <c r="A39" s="3" t="s">
        <v>133</v>
      </c>
      <c r="B39" s="241" t="s">
        <v>37</v>
      </c>
      <c r="C39" s="227"/>
      <c r="D39" s="241" t="s">
        <v>37</v>
      </c>
      <c r="E39" s="227"/>
      <c r="F39" s="241" t="s">
        <v>37</v>
      </c>
      <c r="G39" s="241" t="s">
        <v>37</v>
      </c>
      <c r="H39" s="241" t="s">
        <v>37</v>
      </c>
      <c r="I39" s="101"/>
      <c r="J39" s="241" t="s">
        <v>37</v>
      </c>
      <c r="K39" s="241" t="s">
        <v>37</v>
      </c>
      <c r="L39" s="239" t="s">
        <v>37</v>
      </c>
    </row>
    <row r="40" spans="1:12" ht="16.5" customHeight="1">
      <c r="A40" s="3" t="s">
        <v>28</v>
      </c>
      <c r="B40" s="19">
        <f>B16+B28</f>
        <v>9956</v>
      </c>
      <c r="C40" s="88"/>
      <c r="D40" s="59">
        <f>D16+D28</f>
        <v>12543</v>
      </c>
      <c r="E40" s="88"/>
      <c r="F40" s="59">
        <f>F16+F28</f>
        <v>10826</v>
      </c>
      <c r="G40" s="59">
        <f>G16+G28</f>
        <v>46802</v>
      </c>
      <c r="H40" s="59">
        <f>H16+H28</f>
        <v>80127</v>
      </c>
      <c r="I40" s="59"/>
      <c r="J40" s="59">
        <f>SUM(J16+J28)</f>
        <v>258614</v>
      </c>
      <c r="K40" s="59">
        <f>SUM(K16+K28)</f>
        <v>32394</v>
      </c>
      <c r="L40" s="59">
        <f>SUM(L16+L28)</f>
        <v>291008</v>
      </c>
    </row>
    <row r="41" spans="1:11" ht="24" customHeight="1">
      <c r="A41" s="280"/>
      <c r="B41" s="281"/>
      <c r="C41" s="19"/>
      <c r="D41" s="19"/>
      <c r="E41" s="19"/>
      <c r="F41" s="19"/>
      <c r="G41" s="19"/>
      <c r="H41" s="19"/>
      <c r="I41" s="19"/>
      <c r="J41" s="19"/>
      <c r="K41" s="19"/>
    </row>
    <row r="42" spans="1:12" ht="36" customHeight="1">
      <c r="A42" s="282" t="s">
        <v>170</v>
      </c>
      <c r="B42" s="283"/>
      <c r="C42" s="284"/>
      <c r="D42" s="284"/>
      <c r="E42" s="284"/>
      <c r="F42" s="284"/>
      <c r="G42" s="284"/>
      <c r="H42" s="284"/>
      <c r="I42" s="284"/>
      <c r="J42" s="284"/>
      <c r="K42" s="284"/>
      <c r="L42" s="284"/>
    </row>
  </sheetData>
  <sheetProtection/>
  <mergeCells count="6">
    <mergeCell ref="A42:L42"/>
    <mergeCell ref="A1:L1"/>
    <mergeCell ref="A3:L3"/>
    <mergeCell ref="D4:H4"/>
    <mergeCell ref="A41:B41"/>
    <mergeCell ref="J4:K4"/>
  </mergeCells>
  <conditionalFormatting sqref="B6:B16 B18:B28 B30:B40 D6:D16 D18:D28 D30:D40 F6:H16 F18:H28 F30:H40 J6:L16 J18:L28 J30:L40">
    <cfRule type="cellIs" priority="5" dxfId="1" operator="equal" stopIfTrue="1">
      <formula>0</formula>
    </cfRule>
  </conditionalFormatting>
  <conditionalFormatting sqref="B16:L16 B28:L28 B40:L40">
    <cfRule type="cellIs" priority="1"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48"/>
  <sheetViews>
    <sheetView zoomScalePageLayoutView="0" workbookViewId="0" topLeftCell="A1">
      <selection activeCell="A2" sqref="A2"/>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8" max="8" width="9.28125" style="0" customWidth="1"/>
    <col min="9" max="9" width="1.7109375" style="0" customWidth="1"/>
    <col min="10" max="10" width="9.140625" style="0" customWidth="1"/>
    <col min="11" max="11" width="8.00390625" style="0" customWidth="1"/>
    <col min="12" max="12" width="8.7109375" style="0" customWidth="1"/>
    <col min="13" max="13" width="8.00390625" style="0" customWidth="1"/>
  </cols>
  <sheetData>
    <row r="1" spans="1:13" ht="27" customHeight="1">
      <c r="A1" s="265" t="s">
        <v>188</v>
      </c>
      <c r="B1" s="266"/>
      <c r="C1" s="266"/>
      <c r="D1" s="266"/>
      <c r="E1" s="266"/>
      <c r="F1" s="266"/>
      <c r="G1" s="266"/>
      <c r="H1" s="266"/>
      <c r="I1" s="266"/>
      <c r="J1" s="266"/>
      <c r="K1" s="266"/>
      <c r="L1" s="266"/>
      <c r="M1" s="72"/>
    </row>
    <row r="2" spans="1:13" ht="7.5" customHeight="1">
      <c r="A2" s="71"/>
      <c r="B2" s="72"/>
      <c r="C2" s="72"/>
      <c r="D2" s="72"/>
      <c r="E2" s="72"/>
      <c r="F2" s="72"/>
      <c r="G2" s="72"/>
      <c r="H2" s="72"/>
      <c r="I2" s="72"/>
      <c r="J2" s="72"/>
      <c r="K2" s="72"/>
      <c r="L2" s="72"/>
      <c r="M2" s="72"/>
    </row>
    <row r="3" spans="1:13" ht="27" customHeight="1">
      <c r="A3" s="267" t="s">
        <v>189</v>
      </c>
      <c r="B3" s="268"/>
      <c r="C3" s="268"/>
      <c r="D3" s="268"/>
      <c r="E3" s="268"/>
      <c r="F3" s="268"/>
      <c r="G3" s="268"/>
      <c r="H3" s="268"/>
      <c r="I3" s="268"/>
      <c r="J3" s="268"/>
      <c r="K3" s="268"/>
      <c r="L3" s="272"/>
      <c r="M3" s="26"/>
    </row>
    <row r="4" spans="1:14" ht="24.75" customHeight="1">
      <c r="A4" s="21" t="s">
        <v>93</v>
      </c>
      <c r="B4" s="110" t="s">
        <v>43</v>
      </c>
      <c r="C4" s="78"/>
      <c r="D4" s="278" t="s">
        <v>44</v>
      </c>
      <c r="E4" s="278"/>
      <c r="F4" s="285"/>
      <c r="G4" s="285"/>
      <c r="H4" s="285"/>
      <c r="I4" s="67"/>
      <c r="J4" s="278" t="s">
        <v>46</v>
      </c>
      <c r="K4" s="278"/>
      <c r="L4" s="17"/>
      <c r="M4" s="21"/>
      <c r="N4" s="36"/>
    </row>
    <row r="5" spans="1:14" ht="48" customHeight="1">
      <c r="A5" s="5" t="s">
        <v>185</v>
      </c>
      <c r="B5" s="10" t="s">
        <v>165</v>
      </c>
      <c r="C5" s="10"/>
      <c r="D5" s="10" t="s">
        <v>150</v>
      </c>
      <c r="E5" s="90" t="s">
        <v>87</v>
      </c>
      <c r="F5" s="10" t="s">
        <v>85</v>
      </c>
      <c r="G5" s="10" t="s">
        <v>7</v>
      </c>
      <c r="H5" s="10" t="s">
        <v>112</v>
      </c>
      <c r="I5" s="10"/>
      <c r="J5" s="10" t="s">
        <v>153</v>
      </c>
      <c r="K5" s="143"/>
      <c r="L5" s="211"/>
      <c r="M5" s="6"/>
      <c r="N5" s="20"/>
    </row>
    <row r="6" spans="1:14" ht="18.75" customHeight="1">
      <c r="A6" s="83" t="s">
        <v>11</v>
      </c>
      <c r="B6" s="108">
        <v>100</v>
      </c>
      <c r="C6" s="108"/>
      <c r="D6" s="108">
        <v>100</v>
      </c>
      <c r="E6" s="108"/>
      <c r="F6" s="108">
        <v>100</v>
      </c>
      <c r="G6" s="108">
        <v>100</v>
      </c>
      <c r="H6" s="108">
        <v>100</v>
      </c>
      <c r="I6" s="108"/>
      <c r="J6" s="108">
        <v>100</v>
      </c>
      <c r="K6" s="144"/>
      <c r="L6" s="144"/>
      <c r="N6" s="7"/>
    </row>
    <row r="7" spans="1:14" ht="12.75">
      <c r="A7" s="3" t="s">
        <v>152</v>
      </c>
      <c r="B7" s="180">
        <v>5.226552112099826</v>
      </c>
      <c r="C7" s="228"/>
      <c r="D7" s="180">
        <v>12.5</v>
      </c>
      <c r="E7" s="228"/>
      <c r="F7" s="180">
        <v>19.60670908039329</v>
      </c>
      <c r="G7" s="180">
        <v>11.282571550619394</v>
      </c>
      <c r="H7" s="180">
        <v>9.805216242984484</v>
      </c>
      <c r="I7" s="185"/>
      <c r="J7" s="240" t="s">
        <v>37</v>
      </c>
      <c r="K7" s="145"/>
      <c r="L7" s="145"/>
      <c r="N7" s="4"/>
    </row>
    <row r="8" spans="1:14" ht="12.75">
      <c r="A8" s="3" t="s">
        <v>127</v>
      </c>
      <c r="B8" s="180">
        <v>28.515904674235447</v>
      </c>
      <c r="C8" s="228"/>
      <c r="D8" s="180">
        <v>25</v>
      </c>
      <c r="E8" s="228"/>
      <c r="F8" s="180">
        <v>28.51359167148641</v>
      </c>
      <c r="G8" s="180">
        <v>29.330414352840666</v>
      </c>
      <c r="H8" s="180">
        <v>29.012875536480685</v>
      </c>
      <c r="I8" s="185"/>
      <c r="J8" s="180">
        <v>1.6129032258064515</v>
      </c>
      <c r="K8" s="146"/>
      <c r="L8" s="145"/>
      <c r="N8" s="4"/>
    </row>
    <row r="9" spans="1:14" ht="12.75">
      <c r="A9" s="3" t="s">
        <v>128</v>
      </c>
      <c r="B9" s="180">
        <v>25.396338345095632</v>
      </c>
      <c r="C9" s="228"/>
      <c r="D9" s="180">
        <v>17.857142857142858</v>
      </c>
      <c r="E9" s="228"/>
      <c r="F9" s="180">
        <v>17.871602082128398</v>
      </c>
      <c r="G9" s="180">
        <v>19.89000427167877</v>
      </c>
      <c r="H9" s="180">
        <v>21.54836579729284</v>
      </c>
      <c r="I9" s="185"/>
      <c r="J9" s="180">
        <v>13.440860215053762</v>
      </c>
      <c r="K9" s="146"/>
      <c r="L9" s="145"/>
      <c r="N9" s="4"/>
    </row>
    <row r="10" spans="1:14" ht="12.75">
      <c r="A10" s="3" t="s">
        <v>129</v>
      </c>
      <c r="B10" s="180">
        <v>19.29017080904163</v>
      </c>
      <c r="C10" s="228"/>
      <c r="D10" s="180">
        <v>12.5</v>
      </c>
      <c r="E10" s="228"/>
      <c r="F10" s="180">
        <v>13.880855986119144</v>
      </c>
      <c r="G10" s="180">
        <v>15.757155061939343</v>
      </c>
      <c r="H10" s="180">
        <v>16.784417299438758</v>
      </c>
      <c r="I10" s="185"/>
      <c r="J10" s="180">
        <v>32.795698924731184</v>
      </c>
      <c r="K10" s="146"/>
      <c r="L10" s="145"/>
      <c r="N10" s="4"/>
    </row>
    <row r="11" spans="1:14" ht="12.75">
      <c r="A11" s="3" t="s">
        <v>130</v>
      </c>
      <c r="B11" s="180">
        <v>13.224915618287818</v>
      </c>
      <c r="C11" s="228"/>
      <c r="D11" s="180">
        <v>16.071428571428573</v>
      </c>
      <c r="E11" s="228"/>
      <c r="F11" s="180">
        <v>10.931174089068826</v>
      </c>
      <c r="G11" s="180">
        <v>13.226185390858609</v>
      </c>
      <c r="H11" s="180">
        <v>13.100033014196105</v>
      </c>
      <c r="I11" s="185"/>
      <c r="J11" s="180">
        <v>32.25806451612903</v>
      </c>
      <c r="K11" s="146"/>
      <c r="L11" s="145"/>
      <c r="N11" s="4"/>
    </row>
    <row r="12" spans="1:14" ht="12.75">
      <c r="A12" s="3" t="s">
        <v>131</v>
      </c>
      <c r="B12" s="180">
        <v>6.095939449728956</v>
      </c>
      <c r="C12" s="228"/>
      <c r="D12" s="240">
        <v>8.928571428571429</v>
      </c>
      <c r="E12" s="228"/>
      <c r="F12" s="180">
        <v>6.882591093117409</v>
      </c>
      <c r="G12" s="180">
        <v>7.395343870140965</v>
      </c>
      <c r="H12" s="180">
        <v>6.949488279960383</v>
      </c>
      <c r="I12" s="185"/>
      <c r="J12" s="180">
        <v>12.365591397849462</v>
      </c>
      <c r="K12" s="145"/>
      <c r="L12" s="145"/>
      <c r="N12" s="4"/>
    </row>
    <row r="13" spans="1:14" ht="12.75">
      <c r="A13" s="3" t="s">
        <v>132</v>
      </c>
      <c r="B13" s="180">
        <v>2.2501789915106882</v>
      </c>
      <c r="C13" s="228"/>
      <c r="D13" s="240">
        <v>7.142857142857142</v>
      </c>
      <c r="E13" s="226"/>
      <c r="F13" s="180">
        <v>2.313475997686524</v>
      </c>
      <c r="G13" s="180">
        <v>3.1183255019222553</v>
      </c>
      <c r="H13" s="180">
        <v>2.799603829646748</v>
      </c>
      <c r="I13" s="185"/>
      <c r="J13" s="180">
        <v>7.526881720430108</v>
      </c>
      <c r="K13" s="145"/>
      <c r="L13" s="145"/>
      <c r="N13" s="4"/>
    </row>
    <row r="14" spans="1:14" ht="12.75">
      <c r="A14" s="3" t="s">
        <v>133</v>
      </c>
      <c r="B14" s="240" t="s">
        <v>37</v>
      </c>
      <c r="C14" s="228"/>
      <c r="D14" s="240" t="s">
        <v>37</v>
      </c>
      <c r="E14" s="229"/>
      <c r="F14" s="240" t="s">
        <v>37</v>
      </c>
      <c r="G14" s="240" t="s">
        <v>37</v>
      </c>
      <c r="H14" s="240" t="s">
        <v>37</v>
      </c>
      <c r="I14" s="185"/>
      <c r="J14" s="240" t="s">
        <v>37</v>
      </c>
      <c r="K14" s="145"/>
      <c r="L14" s="145"/>
      <c r="N14" s="4"/>
    </row>
    <row r="15" spans="1:14" ht="12.75">
      <c r="A15" s="3" t="s">
        <v>97</v>
      </c>
      <c r="B15" s="155">
        <v>9777</v>
      </c>
      <c r="C15" s="223"/>
      <c r="D15" s="155">
        <v>56</v>
      </c>
      <c r="E15" s="223"/>
      <c r="F15" s="155">
        <v>1729</v>
      </c>
      <c r="G15" s="155">
        <v>18728</v>
      </c>
      <c r="H15" s="155">
        <f>B15+D15+F15+G15</f>
        <v>30290</v>
      </c>
      <c r="I15" s="156"/>
      <c r="J15" s="155">
        <v>186</v>
      </c>
      <c r="K15" s="147"/>
      <c r="L15" s="148"/>
      <c r="N15" s="4"/>
    </row>
    <row r="16" spans="1:14" s="98" customFormat="1" ht="12.75">
      <c r="A16" s="3"/>
      <c r="B16" s="180"/>
      <c r="C16" s="180"/>
      <c r="D16" s="180"/>
      <c r="E16" s="180"/>
      <c r="F16" s="180"/>
      <c r="G16" s="180"/>
      <c r="H16" s="180"/>
      <c r="I16" s="180"/>
      <c r="J16" s="180"/>
      <c r="K16" s="4"/>
      <c r="L16" s="61"/>
      <c r="N16" s="4"/>
    </row>
    <row r="17" spans="1:14" ht="16.5" customHeight="1">
      <c r="A17" s="14" t="s">
        <v>13</v>
      </c>
      <c r="B17" s="181">
        <v>100</v>
      </c>
      <c r="C17" s="181"/>
      <c r="D17" s="181">
        <v>100</v>
      </c>
      <c r="E17" s="181"/>
      <c r="F17" s="181">
        <v>100</v>
      </c>
      <c r="G17" s="181">
        <v>100</v>
      </c>
      <c r="H17" s="181">
        <v>100</v>
      </c>
      <c r="I17" s="181"/>
      <c r="J17" s="181">
        <v>100</v>
      </c>
      <c r="K17" s="144"/>
      <c r="L17" s="149"/>
      <c r="N17" s="4"/>
    </row>
    <row r="18" spans="1:14" ht="12.75">
      <c r="A18" s="3" t="s">
        <v>152</v>
      </c>
      <c r="B18" s="180">
        <v>9.378378378378379</v>
      </c>
      <c r="C18" s="228"/>
      <c r="D18" s="180">
        <v>23.333333333333332</v>
      </c>
      <c r="E18" s="228"/>
      <c r="F18" s="180">
        <v>35.564516129032256</v>
      </c>
      <c r="G18" s="180">
        <v>20.014094432699086</v>
      </c>
      <c r="H18" s="180">
        <v>18.533076238504893</v>
      </c>
      <c r="I18" s="185"/>
      <c r="J18" s="240" t="s">
        <v>37</v>
      </c>
      <c r="K18" s="145"/>
      <c r="L18" s="145"/>
      <c r="N18" s="4"/>
    </row>
    <row r="19" spans="1:14" ht="12.75">
      <c r="A19" s="3" t="s">
        <v>127</v>
      </c>
      <c r="B19" s="180">
        <v>31.189189189189186</v>
      </c>
      <c r="C19" s="228"/>
      <c r="D19" s="180">
        <v>33.33333333333333</v>
      </c>
      <c r="E19" s="228"/>
      <c r="F19" s="180">
        <v>35.32258064516129</v>
      </c>
      <c r="G19" s="180">
        <v>35.50622504110876</v>
      </c>
      <c r="H19" s="180">
        <v>34.29991100563631</v>
      </c>
      <c r="I19" s="185"/>
      <c r="J19" s="240" t="s">
        <v>37</v>
      </c>
      <c r="K19" s="146"/>
      <c r="L19" s="145"/>
      <c r="N19" s="4"/>
    </row>
    <row r="20" spans="1:14" ht="12.75">
      <c r="A20" s="3" t="s">
        <v>128</v>
      </c>
      <c r="B20" s="180">
        <v>22.864864864864863</v>
      </c>
      <c r="C20" s="228"/>
      <c r="D20" s="180">
        <v>13.333333333333334</v>
      </c>
      <c r="E20" s="228"/>
      <c r="F20" s="180">
        <v>11.53225806451613</v>
      </c>
      <c r="G20" s="180">
        <v>17.770730561428234</v>
      </c>
      <c r="H20" s="180">
        <v>18.584989617324236</v>
      </c>
      <c r="I20" s="185"/>
      <c r="J20" s="180">
        <v>22.22222222222222</v>
      </c>
      <c r="K20" s="146"/>
      <c r="L20" s="145"/>
      <c r="N20" s="4"/>
    </row>
    <row r="21" spans="1:14" ht="12.75">
      <c r="A21" s="3" t="s">
        <v>129</v>
      </c>
      <c r="B21" s="180">
        <v>16</v>
      </c>
      <c r="C21" s="228"/>
      <c r="D21" s="240">
        <v>10</v>
      </c>
      <c r="E21" s="228"/>
      <c r="F21" s="180">
        <v>6.370967741935483</v>
      </c>
      <c r="G21" s="180">
        <v>11.02889358703312</v>
      </c>
      <c r="H21" s="180">
        <v>11.962325719371107</v>
      </c>
      <c r="I21" s="185"/>
      <c r="J21" s="180">
        <v>44.44444444444444</v>
      </c>
      <c r="K21" s="146"/>
      <c r="L21" s="145"/>
      <c r="N21" s="4"/>
    </row>
    <row r="22" spans="1:14" ht="12.75">
      <c r="A22" s="3" t="s">
        <v>130</v>
      </c>
      <c r="B22" s="180">
        <v>10.945945945945947</v>
      </c>
      <c r="C22" s="228"/>
      <c r="D22" s="180">
        <v>16.666666666666664</v>
      </c>
      <c r="E22" s="228"/>
      <c r="F22" s="180">
        <v>5.806451612903226</v>
      </c>
      <c r="G22" s="180">
        <v>8.421423537702607</v>
      </c>
      <c r="H22" s="180">
        <v>8.89202017205577</v>
      </c>
      <c r="I22" s="185"/>
      <c r="J22" s="180">
        <v>11.11111111111111</v>
      </c>
      <c r="K22" s="146"/>
      <c r="L22" s="145"/>
      <c r="N22" s="4"/>
    </row>
    <row r="23" spans="1:14" ht="12.75">
      <c r="A23" s="3" t="s">
        <v>131</v>
      </c>
      <c r="B23" s="180">
        <v>6.945945945945946</v>
      </c>
      <c r="C23" s="228"/>
      <c r="D23" s="240" t="s">
        <v>37</v>
      </c>
      <c r="E23" s="226"/>
      <c r="F23" s="180">
        <v>3.5483870967741935</v>
      </c>
      <c r="G23" s="180">
        <v>5.132722574583039</v>
      </c>
      <c r="H23" s="180">
        <v>5.473153366953426</v>
      </c>
      <c r="I23" s="185"/>
      <c r="J23" s="240">
        <v>22.22222222222222</v>
      </c>
      <c r="K23" s="145"/>
      <c r="L23" s="145"/>
      <c r="N23" s="4"/>
    </row>
    <row r="24" spans="1:17" ht="12.75">
      <c r="A24" s="3" t="s">
        <v>132</v>
      </c>
      <c r="B24" s="180">
        <v>2.675675675675676</v>
      </c>
      <c r="C24" s="228"/>
      <c r="D24" s="240">
        <v>3.3333333333333335</v>
      </c>
      <c r="E24" s="226"/>
      <c r="F24" s="240">
        <v>1.8548387096774193</v>
      </c>
      <c r="G24" s="180">
        <v>2.125910265445149</v>
      </c>
      <c r="H24" s="180">
        <v>2.254523880154257</v>
      </c>
      <c r="I24" s="185"/>
      <c r="J24" s="240" t="s">
        <v>37</v>
      </c>
      <c r="K24" s="145"/>
      <c r="L24" s="145"/>
      <c r="N24" s="4"/>
      <c r="Q24" s="256"/>
    </row>
    <row r="25" spans="1:14" ht="12.75">
      <c r="A25" s="3" t="s">
        <v>133</v>
      </c>
      <c r="B25" s="240" t="s">
        <v>37</v>
      </c>
      <c r="C25" s="229"/>
      <c r="D25" s="240" t="s">
        <v>37</v>
      </c>
      <c r="E25" s="226"/>
      <c r="F25" s="240" t="s">
        <v>37</v>
      </c>
      <c r="G25" s="240" t="s">
        <v>37</v>
      </c>
      <c r="H25" s="240" t="s">
        <v>37</v>
      </c>
      <c r="I25" s="185"/>
      <c r="J25" s="240" t="s">
        <v>37</v>
      </c>
      <c r="K25" s="145"/>
      <c r="L25" s="145"/>
      <c r="N25" s="4"/>
    </row>
    <row r="26" spans="1:14" ht="12.75">
      <c r="A26" s="21" t="s">
        <v>98</v>
      </c>
      <c r="B26" s="159">
        <v>3700</v>
      </c>
      <c r="C26" s="224"/>
      <c r="D26" s="159">
        <v>30</v>
      </c>
      <c r="E26" s="224"/>
      <c r="F26" s="159">
        <v>1240</v>
      </c>
      <c r="G26" s="159">
        <v>8514</v>
      </c>
      <c r="H26" s="159">
        <f>G26+F26+D26+B26</f>
        <v>13484</v>
      </c>
      <c r="I26" s="158"/>
      <c r="J26" s="159">
        <v>9</v>
      </c>
      <c r="K26" s="147"/>
      <c r="L26" s="150"/>
      <c r="N26" s="19"/>
    </row>
    <row r="27" spans="1:14" s="98" customFormat="1" ht="12.75">
      <c r="A27" s="21"/>
      <c r="B27" s="180"/>
      <c r="C27" s="180"/>
      <c r="D27" s="180"/>
      <c r="E27" s="180"/>
      <c r="F27" s="180"/>
      <c r="G27" s="180"/>
      <c r="H27" s="180"/>
      <c r="I27" s="180"/>
      <c r="J27" s="180"/>
      <c r="K27" s="19"/>
      <c r="L27" s="66"/>
      <c r="N27" s="19"/>
    </row>
    <row r="28" spans="1:12" ht="16.5" customHeight="1">
      <c r="A28" s="14" t="s">
        <v>31</v>
      </c>
      <c r="B28" s="181">
        <v>100</v>
      </c>
      <c r="C28" s="181"/>
      <c r="D28" s="181">
        <v>100</v>
      </c>
      <c r="E28" s="181"/>
      <c r="F28" s="181">
        <v>100</v>
      </c>
      <c r="G28" s="181">
        <v>100</v>
      </c>
      <c r="H28" s="181">
        <v>100</v>
      </c>
      <c r="I28" s="181"/>
      <c r="J28" s="181">
        <v>100</v>
      </c>
      <c r="K28" s="144"/>
      <c r="L28" s="149"/>
    </row>
    <row r="29" spans="1:12" ht="12.75">
      <c r="A29" s="3" t="s">
        <v>152</v>
      </c>
      <c r="B29" s="242">
        <v>6.36640201825332</v>
      </c>
      <c r="C29" s="230"/>
      <c r="D29" s="242">
        <v>16.27906976744186</v>
      </c>
      <c r="E29" s="230"/>
      <c r="F29" s="242">
        <v>26.271471876052544</v>
      </c>
      <c r="G29" s="242">
        <v>14.011452903604729</v>
      </c>
      <c r="H29" s="242">
        <v>12.493717731987024</v>
      </c>
      <c r="I29" s="186"/>
      <c r="J29" s="243" t="s">
        <v>37</v>
      </c>
      <c r="K29" s="151"/>
      <c r="L29" s="151"/>
    </row>
    <row r="30" spans="1:12" ht="12.75">
      <c r="A30" s="3" t="s">
        <v>127</v>
      </c>
      <c r="B30" s="242">
        <v>29.24983304889812</v>
      </c>
      <c r="C30" s="230"/>
      <c r="D30" s="242">
        <v>27.906976744186046</v>
      </c>
      <c r="E30" s="230"/>
      <c r="F30" s="242">
        <v>31.357359380262718</v>
      </c>
      <c r="G30" s="242">
        <v>31.260553557007565</v>
      </c>
      <c r="H30" s="242">
        <v>30.641476675652214</v>
      </c>
      <c r="I30" s="186"/>
      <c r="J30" s="244">
        <v>1.5384615384615385</v>
      </c>
      <c r="K30" s="152"/>
      <c r="L30" s="151"/>
    </row>
    <row r="31" spans="1:12" ht="12.75">
      <c r="A31" s="3" t="s">
        <v>128</v>
      </c>
      <c r="B31" s="242">
        <v>24.701343028863988</v>
      </c>
      <c r="C31" s="230"/>
      <c r="D31" s="242">
        <v>16.27906976744186</v>
      </c>
      <c r="E31" s="230"/>
      <c r="F31" s="242">
        <v>15.223981138430448</v>
      </c>
      <c r="G31" s="242">
        <v>19.227663167168345</v>
      </c>
      <c r="H31" s="242">
        <v>20.63553707680358</v>
      </c>
      <c r="I31" s="186"/>
      <c r="J31" s="244">
        <v>13.846153846153847</v>
      </c>
      <c r="K31" s="152"/>
      <c r="L31" s="151"/>
    </row>
    <row r="32" spans="1:12" ht="12.75">
      <c r="A32" s="3" t="s">
        <v>129</v>
      </c>
      <c r="B32" s="242">
        <v>18.386881353416932</v>
      </c>
      <c r="C32" s="230"/>
      <c r="D32" s="242">
        <v>11.627906976744185</v>
      </c>
      <c r="E32" s="230"/>
      <c r="F32" s="242">
        <v>10.744358369821489</v>
      </c>
      <c r="G32" s="242">
        <v>14.279421481535865</v>
      </c>
      <c r="H32" s="242">
        <v>15.299035957417646</v>
      </c>
      <c r="I32" s="186"/>
      <c r="J32" s="244">
        <v>33.33333333333333</v>
      </c>
      <c r="K32" s="152"/>
      <c r="L32" s="151"/>
    </row>
    <row r="33" spans="1:12" ht="12.75">
      <c r="A33" s="3" t="s">
        <v>130</v>
      </c>
      <c r="B33" s="242">
        <v>12.599243155004821</v>
      </c>
      <c r="C33" s="230"/>
      <c r="D33" s="242">
        <v>16.27906976744186</v>
      </c>
      <c r="E33" s="230"/>
      <c r="F33" s="242">
        <v>8.790838666217581</v>
      </c>
      <c r="G33" s="242">
        <v>11.724542985096543</v>
      </c>
      <c r="H33" s="242">
        <v>11.803810481107508</v>
      </c>
      <c r="I33" s="186"/>
      <c r="J33" s="244">
        <v>31.28205128205128</v>
      </c>
      <c r="K33" s="152"/>
      <c r="L33" s="151"/>
    </row>
    <row r="34" spans="1:12" ht="12.75">
      <c r="A34" s="3" t="s">
        <v>131</v>
      </c>
      <c r="B34" s="242">
        <v>6.3293017733917045</v>
      </c>
      <c r="C34" s="230"/>
      <c r="D34" s="242">
        <v>5.813953488372093</v>
      </c>
      <c r="E34" s="230"/>
      <c r="F34" s="242">
        <v>5.49006399461098</v>
      </c>
      <c r="G34" s="242">
        <v>6.688202040966155</v>
      </c>
      <c r="H34" s="242">
        <v>6.494722894869101</v>
      </c>
      <c r="I34" s="186"/>
      <c r="J34" s="244">
        <v>12.82051282051282</v>
      </c>
      <c r="K34" s="151"/>
      <c r="L34" s="151"/>
    </row>
    <row r="35" spans="1:12" ht="12.75">
      <c r="A35" s="3" t="s">
        <v>132</v>
      </c>
      <c r="B35" s="242">
        <v>2.3669956221711064</v>
      </c>
      <c r="C35" s="230"/>
      <c r="D35" s="243">
        <v>5.813953488372093</v>
      </c>
      <c r="E35" s="231"/>
      <c r="F35" s="242">
        <v>2.1219265746042435</v>
      </c>
      <c r="G35" s="242">
        <v>2.808163864620806</v>
      </c>
      <c r="H35" s="242">
        <v>2.6316991821629276</v>
      </c>
      <c r="I35" s="186"/>
      <c r="J35" s="244">
        <v>7.179487179487179</v>
      </c>
      <c r="K35" s="151"/>
      <c r="L35" s="151"/>
    </row>
    <row r="36" spans="1:12" ht="12.75">
      <c r="A36" s="3" t="s">
        <v>133</v>
      </c>
      <c r="B36" s="243" t="s">
        <v>37</v>
      </c>
      <c r="C36" s="230"/>
      <c r="D36" s="243" t="s">
        <v>37</v>
      </c>
      <c r="E36" s="231"/>
      <c r="F36" s="243" t="s">
        <v>37</v>
      </c>
      <c r="G36" s="243" t="s">
        <v>37</v>
      </c>
      <c r="H36" s="243" t="s">
        <v>37</v>
      </c>
      <c r="I36" s="186"/>
      <c r="J36" s="243" t="s">
        <v>37</v>
      </c>
      <c r="K36" s="151"/>
      <c r="L36" s="151"/>
    </row>
    <row r="37" spans="1:13" ht="16.5" customHeight="1">
      <c r="A37" s="3" t="s">
        <v>28</v>
      </c>
      <c r="B37" s="19">
        <f>B15+B26</f>
        <v>13477</v>
      </c>
      <c r="C37" s="232"/>
      <c r="D37" s="175">
        <f>D15+D26</f>
        <v>86</v>
      </c>
      <c r="E37" s="233"/>
      <c r="F37" s="175">
        <f>F15+F26</f>
        <v>2969</v>
      </c>
      <c r="G37" s="175">
        <f>G15+G26</f>
        <v>27242</v>
      </c>
      <c r="H37" s="175">
        <f>H15+H26</f>
        <v>43774</v>
      </c>
      <c r="I37" s="175"/>
      <c r="J37" s="175">
        <f>J15+J26</f>
        <v>195</v>
      </c>
      <c r="K37" s="153"/>
      <c r="L37" s="150"/>
      <c r="M37" s="6"/>
    </row>
    <row r="38" spans="1:13" ht="24" customHeight="1">
      <c r="A38" s="81"/>
      <c r="B38" s="82"/>
      <c r="C38" s="19"/>
      <c r="D38" s="19"/>
      <c r="E38" s="19"/>
      <c r="F38" s="19"/>
      <c r="G38" s="19"/>
      <c r="H38" s="19"/>
      <c r="I38" s="19"/>
      <c r="J38" s="19"/>
      <c r="K38" s="19"/>
      <c r="L38" s="19"/>
      <c r="M38" s="6"/>
    </row>
    <row r="39" spans="1:13" ht="137.25" customHeight="1">
      <c r="A39" s="270" t="s">
        <v>211</v>
      </c>
      <c r="B39" s="266"/>
      <c r="C39" s="266"/>
      <c r="D39" s="266"/>
      <c r="E39" s="266"/>
      <c r="F39" s="266"/>
      <c r="G39" s="266"/>
      <c r="H39" s="266"/>
      <c r="I39" s="266"/>
      <c r="J39" s="266"/>
      <c r="K39" s="266"/>
      <c r="L39" s="266"/>
      <c r="M39" s="26"/>
    </row>
    <row r="40" ht="12.75">
      <c r="A40" s="132"/>
    </row>
    <row r="45" ht="12.75">
      <c r="A45" s="27"/>
    </row>
    <row r="46" ht="12.75">
      <c r="A46" s="27"/>
    </row>
    <row r="47" spans="1:11" ht="12.75">
      <c r="A47" s="27"/>
      <c r="B47" s="27"/>
      <c r="C47" s="27"/>
      <c r="D47" s="27"/>
      <c r="E47" s="27"/>
      <c r="F47" s="27"/>
      <c r="G47" s="27"/>
      <c r="H47" s="27"/>
      <c r="I47" s="27"/>
      <c r="J47" s="27"/>
      <c r="K47" s="27"/>
    </row>
    <row r="48" ht="12.75">
      <c r="A48" s="27"/>
    </row>
  </sheetData>
  <sheetProtection/>
  <mergeCells count="5">
    <mergeCell ref="A39:L39"/>
    <mergeCell ref="A1:L1"/>
    <mergeCell ref="A3:L3"/>
    <mergeCell ref="D4:H4"/>
    <mergeCell ref="J4:K4"/>
  </mergeCells>
  <conditionalFormatting sqref="B15 D15 F15:H15 J15 B26 D26 J26 F26:H26 B37 D37 F37:H37 J37">
    <cfRule type="cellIs" priority="6" dxfId="0" operator="between" stopIfTrue="1">
      <formula>1</formula>
      <formula>2</formula>
    </cfRule>
  </conditionalFormatting>
  <conditionalFormatting sqref="B7:B14 B18:B25 B29:B36 D29:D36 D7:D14 D18:D23 F29:H36 F18:H25 F7:H14 J7:J14 J18:J19 J29:J36 D25 J24:J25">
    <cfRule type="cellIs" priority="5" dxfId="1" operator="equal" stopIfTrue="1">
      <formula>0</formula>
    </cfRule>
  </conditionalFormatting>
  <conditionalFormatting sqref="D18:D23 D25">
    <cfRule type="cellIs" priority="4" dxfId="0" operator="between" stopIfTrue="1">
      <formula>0.1</formula>
      <formula>9.9</formula>
    </cfRule>
  </conditionalFormatting>
  <conditionalFormatting sqref="J18:J19 J24:J25">
    <cfRule type="cellIs" priority="3" dxfId="0" operator="between" stopIfTrue="1">
      <formula>0.1</formula>
      <formula>22.3</formula>
    </cfRule>
  </conditionalFormatting>
  <conditionalFormatting sqref="J7:J14">
    <cfRule type="cellIs" priority="2" dxfId="0" operator="between" stopIfTrue="1">
      <formula>0.1</formula>
      <formula>1.5</formula>
    </cfRule>
  </conditionalFormatting>
  <conditionalFormatting sqref="J29:J36">
    <cfRule type="cellIs" priority="1" dxfId="0" operator="between" stopIfTrue="1">
      <formula>0.1</formula>
      <formula>1.4</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
    </sheetView>
  </sheetViews>
  <sheetFormatPr defaultColWidth="9.140625" defaultRowHeight="12.75"/>
  <cols>
    <col min="1" max="1" width="21.421875" style="0" customWidth="1"/>
    <col min="2" max="3" width="10.7109375" style="0" customWidth="1"/>
    <col min="4" max="4" width="11.57421875" style="0" customWidth="1"/>
    <col min="5" max="5" width="10.7109375" style="0" customWidth="1"/>
    <col min="6" max="6" width="11.421875" style="0" customWidth="1"/>
    <col min="7" max="7" width="8.140625" style="0" customWidth="1"/>
    <col min="8" max="8" width="7.28125" style="0" customWidth="1"/>
    <col min="9" max="9" width="7.8515625" style="0" customWidth="1"/>
    <col min="10" max="10" width="8.140625" style="0" customWidth="1"/>
  </cols>
  <sheetData>
    <row r="1" spans="1:10" ht="39.75" customHeight="1">
      <c r="A1" s="265" t="s">
        <v>190</v>
      </c>
      <c r="B1" s="266"/>
      <c r="C1" s="266"/>
      <c r="D1" s="266"/>
      <c r="E1" s="266"/>
      <c r="F1" s="16"/>
      <c r="G1" s="16"/>
      <c r="H1" s="16"/>
      <c r="I1" s="16"/>
      <c r="J1" s="16"/>
    </row>
    <row r="2" spans="1:10" ht="7.5" customHeight="1">
      <c r="A2" s="71"/>
      <c r="B2" s="72"/>
      <c r="C2" s="72"/>
      <c r="D2" s="72"/>
      <c r="E2" s="72"/>
      <c r="F2" s="16"/>
      <c r="G2" s="16"/>
      <c r="H2" s="16"/>
      <c r="I2" s="16"/>
      <c r="J2" s="16"/>
    </row>
    <row r="3" spans="1:10" ht="39.75" customHeight="1">
      <c r="A3" s="267" t="s">
        <v>191</v>
      </c>
      <c r="B3" s="268"/>
      <c r="C3" s="268"/>
      <c r="D3" s="268"/>
      <c r="E3" s="268"/>
      <c r="F3" s="17"/>
      <c r="G3" s="17"/>
      <c r="H3" s="17"/>
      <c r="I3" s="17"/>
      <c r="J3" s="17"/>
    </row>
    <row r="4" spans="1:10" ht="25.5" customHeight="1">
      <c r="A4" s="5" t="s">
        <v>94</v>
      </c>
      <c r="B4" s="55" t="s">
        <v>83</v>
      </c>
      <c r="C4" s="55" t="s">
        <v>82</v>
      </c>
      <c r="D4" s="55" t="s">
        <v>6</v>
      </c>
      <c r="E4" s="55" t="s">
        <v>84</v>
      </c>
      <c r="F4" s="20"/>
      <c r="G4" s="20"/>
      <c r="H4" s="20"/>
      <c r="I4" s="20"/>
      <c r="J4" s="20"/>
    </row>
    <row r="5" spans="1:10" ht="18.75" customHeight="1">
      <c r="A5" s="49" t="s">
        <v>193</v>
      </c>
      <c r="B5" s="49"/>
      <c r="C5" s="50"/>
      <c r="D5" s="50"/>
      <c r="E5" s="50"/>
      <c r="F5" s="50"/>
      <c r="G5" s="50"/>
      <c r="H5" s="50"/>
      <c r="I5" s="50"/>
      <c r="J5" s="50"/>
    </row>
    <row r="6" spans="1:10" ht="18.75" customHeight="1">
      <c r="A6" s="28" t="s">
        <v>9</v>
      </c>
      <c r="B6" s="64">
        <f>B7+B8</f>
        <v>84</v>
      </c>
      <c r="C6" s="65">
        <f>C7+C8</f>
        <v>953</v>
      </c>
      <c r="D6" s="65">
        <f>D7+D8</f>
        <v>5480</v>
      </c>
      <c r="E6" s="65">
        <f>B6+C6+D6</f>
        <v>6517</v>
      </c>
      <c r="F6" s="40"/>
      <c r="G6" s="40"/>
      <c r="H6" s="51"/>
      <c r="I6" s="51"/>
      <c r="J6" s="51"/>
    </row>
    <row r="7" spans="1:10" ht="12.75">
      <c r="A7" s="33" t="s">
        <v>11</v>
      </c>
      <c r="B7" s="39">
        <v>48</v>
      </c>
      <c r="C7" s="40">
        <v>609</v>
      </c>
      <c r="D7" s="40">
        <v>3302</v>
      </c>
      <c r="E7" s="40">
        <f>B7+C7+D7</f>
        <v>3959</v>
      </c>
      <c r="F7" s="40"/>
      <c r="G7" s="40"/>
      <c r="H7" s="40"/>
      <c r="I7" s="40"/>
      <c r="J7" s="40"/>
    </row>
    <row r="8" spans="1:10" ht="12.75">
      <c r="A8" s="33" t="s">
        <v>10</v>
      </c>
      <c r="B8" s="39">
        <v>36</v>
      </c>
      <c r="C8" s="40">
        <v>344</v>
      </c>
      <c r="D8" s="40">
        <v>2178</v>
      </c>
      <c r="E8" s="40">
        <f aca="true" t="shared" si="0" ref="E8:E25">B8+C8+D8</f>
        <v>2558</v>
      </c>
      <c r="F8" s="40"/>
      <c r="G8" s="40"/>
      <c r="H8" s="40"/>
      <c r="I8" s="40"/>
      <c r="J8" s="40"/>
    </row>
    <row r="9" spans="1:10" ht="12.75">
      <c r="A9" s="28" t="s">
        <v>12</v>
      </c>
      <c r="B9" s="64">
        <f>B10+B11</f>
        <v>37</v>
      </c>
      <c r="C9" s="65">
        <f>C10+C11</f>
        <v>267</v>
      </c>
      <c r="D9" s="65">
        <f>D10+D11</f>
        <v>948</v>
      </c>
      <c r="E9" s="65">
        <f t="shared" si="0"/>
        <v>1252</v>
      </c>
      <c r="F9" s="40"/>
      <c r="G9" s="40"/>
      <c r="H9" s="40"/>
      <c r="I9" s="40"/>
      <c r="J9" s="40"/>
    </row>
    <row r="10" spans="1:10" ht="12.75">
      <c r="A10" s="33" t="s">
        <v>11</v>
      </c>
      <c r="B10" s="245">
        <v>24</v>
      </c>
      <c r="C10" s="40">
        <v>203</v>
      </c>
      <c r="D10" s="40">
        <v>778</v>
      </c>
      <c r="E10" s="40">
        <f t="shared" si="0"/>
        <v>1005</v>
      </c>
      <c r="F10" s="40"/>
      <c r="G10" s="40"/>
      <c r="H10" s="40"/>
      <c r="I10" s="40"/>
      <c r="J10" s="40"/>
    </row>
    <row r="11" spans="1:10" ht="12.75">
      <c r="A11" s="33" t="s">
        <v>10</v>
      </c>
      <c r="B11" s="39">
        <v>13</v>
      </c>
      <c r="C11" s="40">
        <v>64</v>
      </c>
      <c r="D11" s="40">
        <v>170</v>
      </c>
      <c r="E11" s="40">
        <f t="shared" si="0"/>
        <v>247</v>
      </c>
      <c r="F11" s="40"/>
      <c r="G11" s="40"/>
      <c r="H11" s="40"/>
      <c r="I11" s="40"/>
      <c r="J11" s="40"/>
    </row>
    <row r="12" spans="1:10" ht="12.75">
      <c r="A12" s="28" t="s">
        <v>27</v>
      </c>
      <c r="B12" s="64">
        <f>B6+B9</f>
        <v>121</v>
      </c>
      <c r="C12" s="64">
        <f aca="true" t="shared" si="1" ref="C12:D14">C6+C9</f>
        <v>1220</v>
      </c>
      <c r="D12" s="64">
        <f t="shared" si="1"/>
        <v>6428</v>
      </c>
      <c r="E12" s="65">
        <f t="shared" si="0"/>
        <v>7769</v>
      </c>
      <c r="F12" s="27"/>
      <c r="G12" s="27"/>
      <c r="H12" s="27"/>
      <c r="I12" s="27"/>
      <c r="J12" s="27"/>
    </row>
    <row r="13" spans="1:10" ht="12.75">
      <c r="A13" s="33" t="s">
        <v>11</v>
      </c>
      <c r="B13" s="39">
        <f>B7+B10</f>
        <v>72</v>
      </c>
      <c r="C13" s="39">
        <f t="shared" si="1"/>
        <v>812</v>
      </c>
      <c r="D13" s="39">
        <f>D7+D10</f>
        <v>4080</v>
      </c>
      <c r="E13" s="40">
        <f t="shared" si="0"/>
        <v>4964</v>
      </c>
      <c r="F13" s="27"/>
      <c r="G13" s="27"/>
      <c r="H13" s="27"/>
      <c r="I13" s="27"/>
      <c r="J13" s="27"/>
    </row>
    <row r="14" spans="1:10" ht="12.75">
      <c r="A14" s="33" t="s">
        <v>10</v>
      </c>
      <c r="B14" s="39">
        <f>B8+B11</f>
        <v>49</v>
      </c>
      <c r="C14" s="39">
        <f t="shared" si="1"/>
        <v>408</v>
      </c>
      <c r="D14" s="39">
        <f t="shared" si="1"/>
        <v>2348</v>
      </c>
      <c r="E14" s="40">
        <f t="shared" si="0"/>
        <v>2805</v>
      </c>
      <c r="F14" s="27"/>
      <c r="G14" s="27"/>
      <c r="H14" s="27"/>
      <c r="I14" s="27"/>
      <c r="J14" s="27"/>
    </row>
    <row r="15" spans="2:10" ht="16.5" customHeight="1">
      <c r="B15" s="64"/>
      <c r="C15" s="40"/>
      <c r="D15" s="40"/>
      <c r="E15" s="40"/>
      <c r="F15" s="27"/>
      <c r="G15" s="27"/>
      <c r="H15" s="27"/>
      <c r="I15" s="27"/>
      <c r="J15" s="27"/>
    </row>
    <row r="16" spans="1:10" ht="12.75" customHeight="1">
      <c r="A16" s="28" t="s">
        <v>194</v>
      </c>
      <c r="B16" s="64"/>
      <c r="C16" s="40"/>
      <c r="D16" s="40"/>
      <c r="E16" s="40"/>
      <c r="F16" s="27"/>
      <c r="G16" s="27"/>
      <c r="H16" s="27"/>
      <c r="I16" s="27"/>
      <c r="J16" s="27"/>
    </row>
    <row r="17" spans="1:10" ht="18.75" customHeight="1">
      <c r="A17" s="28" t="s">
        <v>9</v>
      </c>
      <c r="B17" s="64">
        <f>B18+B19</f>
        <v>86</v>
      </c>
      <c r="C17" s="65">
        <f>C18+C19</f>
        <v>913</v>
      </c>
      <c r="D17" s="65">
        <f>D18+D19</f>
        <v>4623</v>
      </c>
      <c r="E17" s="65">
        <f t="shared" si="0"/>
        <v>5622</v>
      </c>
      <c r="F17" s="27"/>
      <c r="G17" s="27"/>
      <c r="H17" s="27"/>
      <c r="I17" s="27"/>
      <c r="J17" s="27"/>
    </row>
    <row r="18" spans="1:10" ht="12.75">
      <c r="A18" s="33" t="s">
        <v>11</v>
      </c>
      <c r="B18" s="39">
        <v>46</v>
      </c>
      <c r="C18" s="40">
        <v>633</v>
      </c>
      <c r="D18" s="40">
        <v>3133</v>
      </c>
      <c r="E18" s="40">
        <f t="shared" si="0"/>
        <v>3812</v>
      </c>
      <c r="F18" s="27"/>
      <c r="G18" s="27"/>
      <c r="H18" s="27"/>
      <c r="I18" s="27"/>
      <c r="J18" s="27"/>
    </row>
    <row r="19" spans="1:10" ht="12.75">
      <c r="A19" s="33" t="s">
        <v>10</v>
      </c>
      <c r="B19" s="39">
        <v>40</v>
      </c>
      <c r="C19" s="40">
        <v>280</v>
      </c>
      <c r="D19" s="40">
        <v>1490</v>
      </c>
      <c r="E19" s="40">
        <f t="shared" si="0"/>
        <v>1810</v>
      </c>
      <c r="F19" s="27"/>
      <c r="G19" s="27"/>
      <c r="H19" s="27"/>
      <c r="I19" s="27"/>
      <c r="J19" s="27"/>
    </row>
    <row r="20" spans="1:10" ht="12.75">
      <c r="A20" s="28" t="s">
        <v>12</v>
      </c>
      <c r="B20" s="64">
        <f>B21+B22</f>
        <v>44</v>
      </c>
      <c r="C20" s="65">
        <f>C21+C22</f>
        <v>302</v>
      </c>
      <c r="D20" s="65">
        <f>D21+D22</f>
        <v>993</v>
      </c>
      <c r="E20" s="65">
        <f t="shared" si="0"/>
        <v>1339</v>
      </c>
      <c r="F20" s="27"/>
      <c r="G20" s="27"/>
      <c r="H20" s="27"/>
      <c r="I20" s="27"/>
      <c r="J20" s="27"/>
    </row>
    <row r="21" spans="1:10" ht="12.75">
      <c r="A21" s="33" t="s">
        <v>11</v>
      </c>
      <c r="B21" s="245">
        <v>24</v>
      </c>
      <c r="C21" s="40">
        <v>233</v>
      </c>
      <c r="D21" s="40">
        <v>853</v>
      </c>
      <c r="E21" s="40">
        <f t="shared" si="0"/>
        <v>1110</v>
      </c>
      <c r="F21" s="27"/>
      <c r="G21" s="27"/>
      <c r="H21" s="27"/>
      <c r="I21" s="27"/>
      <c r="J21" s="27"/>
    </row>
    <row r="22" spans="1:10" ht="12.75">
      <c r="A22" s="33" t="s">
        <v>10</v>
      </c>
      <c r="B22" s="39">
        <v>20</v>
      </c>
      <c r="C22" s="40">
        <v>69</v>
      </c>
      <c r="D22" s="40">
        <v>140</v>
      </c>
      <c r="E22" s="40">
        <f t="shared" si="0"/>
        <v>229</v>
      </c>
      <c r="F22" s="27"/>
      <c r="G22" s="27"/>
      <c r="H22" s="27"/>
      <c r="I22" s="27"/>
      <c r="J22" s="27"/>
    </row>
    <row r="23" spans="1:10" ht="12.75">
      <c r="A23" s="28" t="s">
        <v>27</v>
      </c>
      <c r="B23" s="64">
        <f aca="true" t="shared" si="2" ref="B23:D25">B17+B20</f>
        <v>130</v>
      </c>
      <c r="C23" s="64">
        <f t="shared" si="2"/>
        <v>1215</v>
      </c>
      <c r="D23" s="64">
        <f t="shared" si="2"/>
        <v>5616</v>
      </c>
      <c r="E23" s="65">
        <f t="shared" si="0"/>
        <v>6961</v>
      </c>
      <c r="F23" s="27"/>
      <c r="G23" s="27"/>
      <c r="H23" s="27"/>
      <c r="I23" s="27"/>
      <c r="J23" s="27"/>
    </row>
    <row r="24" spans="1:10" ht="12.75">
      <c r="A24" s="33" t="s">
        <v>11</v>
      </c>
      <c r="B24" s="39">
        <f>B18+B21</f>
        <v>70</v>
      </c>
      <c r="C24" s="39">
        <f t="shared" si="2"/>
        <v>866</v>
      </c>
      <c r="D24" s="39">
        <f t="shared" si="2"/>
        <v>3986</v>
      </c>
      <c r="E24" s="40">
        <f t="shared" si="0"/>
        <v>4922</v>
      </c>
      <c r="F24" s="27"/>
      <c r="G24" s="27"/>
      <c r="H24" s="27"/>
      <c r="I24" s="27"/>
      <c r="J24" s="27"/>
    </row>
    <row r="25" spans="1:10" ht="12.75">
      <c r="A25" s="34" t="s">
        <v>10</v>
      </c>
      <c r="B25" s="172">
        <f t="shared" si="2"/>
        <v>60</v>
      </c>
      <c r="C25" s="172">
        <f t="shared" si="2"/>
        <v>349</v>
      </c>
      <c r="D25" s="172">
        <f t="shared" si="2"/>
        <v>1630</v>
      </c>
      <c r="E25" s="44">
        <f t="shared" si="0"/>
        <v>2039</v>
      </c>
      <c r="F25" s="38"/>
      <c r="G25" s="38"/>
      <c r="H25" s="38"/>
      <c r="I25" s="38"/>
      <c r="J25" s="38"/>
    </row>
    <row r="26" spans="1:10" ht="24" customHeight="1">
      <c r="A26" s="77"/>
      <c r="B26" s="41"/>
      <c r="C26" s="41"/>
      <c r="D26" s="41"/>
      <c r="E26" s="43"/>
      <c r="F26" s="38"/>
      <c r="G26" s="38"/>
      <c r="H26" s="38"/>
      <c r="I26" s="38"/>
      <c r="J26" s="38"/>
    </row>
    <row r="27" spans="1:10" ht="33.75" customHeight="1">
      <c r="A27" s="270" t="s">
        <v>166</v>
      </c>
      <c r="B27" s="272"/>
      <c r="C27" s="272"/>
      <c r="D27" s="272"/>
      <c r="E27" s="272"/>
      <c r="F27" s="266"/>
      <c r="G27" s="26"/>
      <c r="H27" s="26"/>
      <c r="I27" s="27"/>
      <c r="J27" s="27"/>
    </row>
    <row r="28" spans="1:10" ht="12.75">
      <c r="A28" s="27"/>
      <c r="B28" s="27"/>
      <c r="C28" s="27"/>
      <c r="D28" s="27"/>
      <c r="E28" s="27"/>
      <c r="F28" s="27"/>
      <c r="G28" s="27"/>
      <c r="H28" s="27"/>
      <c r="I28" s="27"/>
      <c r="J28" s="27"/>
    </row>
    <row r="29" spans="1:10" ht="12.75">
      <c r="A29" s="32"/>
      <c r="B29" s="32"/>
      <c r="C29" s="16"/>
      <c r="D29" s="16"/>
      <c r="E29" s="16"/>
      <c r="F29" s="16"/>
      <c r="G29" s="16"/>
      <c r="H29" s="16"/>
      <c r="I29" s="16"/>
      <c r="J29" s="16"/>
    </row>
    <row r="30" spans="1:10" ht="12.75">
      <c r="A30" s="17"/>
      <c r="B30" s="17"/>
      <c r="C30" s="17"/>
      <c r="D30" s="17"/>
      <c r="E30" s="17"/>
      <c r="F30" s="17"/>
      <c r="G30" s="17"/>
      <c r="H30" s="17"/>
      <c r="I30" s="17"/>
      <c r="J30" s="17"/>
    </row>
    <row r="31" spans="1:10" ht="12.75">
      <c r="A31" s="27"/>
      <c r="B31" s="27"/>
      <c r="C31" s="27"/>
      <c r="D31" s="27"/>
      <c r="E31" s="27"/>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sheetData>
  <sheetProtection/>
  <mergeCells count="3">
    <mergeCell ref="A1:E1"/>
    <mergeCell ref="A3:E3"/>
    <mergeCell ref="A27:F27"/>
  </mergeCells>
  <conditionalFormatting sqref="B6:E14 B17:E25">
    <cfRule type="cellIs" priority="3" dxfId="0" operator="between" stopIfTrue="1">
      <formula>1</formula>
      <formula>2</formula>
    </cfRule>
  </conditionalFormatting>
  <conditionalFormatting sqref="B6:E14 B17:E25">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1">
      <selection activeCell="A2" sqref="A2"/>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6" ht="42" customHeight="1">
      <c r="A1" s="265" t="s">
        <v>242</v>
      </c>
      <c r="B1" s="266"/>
      <c r="C1" s="266"/>
      <c r="D1" s="266"/>
      <c r="E1" s="266"/>
      <c r="F1" s="264"/>
    </row>
    <row r="2" spans="1:5" ht="7.5" customHeight="1">
      <c r="A2" s="71"/>
      <c r="B2" s="72"/>
      <c r="C2" s="72"/>
      <c r="D2" s="72"/>
      <c r="E2" s="72"/>
    </row>
    <row r="3" spans="1:5" ht="39.75" customHeight="1">
      <c r="A3" s="267" t="s">
        <v>192</v>
      </c>
      <c r="B3" s="268"/>
      <c r="C3" s="268"/>
      <c r="D3" s="268"/>
      <c r="E3" s="268"/>
    </row>
    <row r="4" spans="1:5" ht="27.75" customHeight="1">
      <c r="A4" s="5" t="s">
        <v>94</v>
      </c>
      <c r="B4" s="55" t="s">
        <v>83</v>
      </c>
      <c r="C4" s="55" t="s">
        <v>82</v>
      </c>
      <c r="D4" s="55" t="s">
        <v>6</v>
      </c>
      <c r="E4" s="55" t="s">
        <v>84</v>
      </c>
    </row>
    <row r="5" spans="1:5" ht="18.75" customHeight="1">
      <c r="A5" s="49" t="s">
        <v>193</v>
      </c>
      <c r="B5" s="49"/>
      <c r="C5" s="50"/>
      <c r="D5" s="50"/>
      <c r="E5" s="50"/>
    </row>
    <row r="6" spans="1:5" ht="18.75" customHeight="1">
      <c r="A6" s="28" t="s">
        <v>9</v>
      </c>
      <c r="B6" s="65">
        <f>B7+B8</f>
        <v>49</v>
      </c>
      <c r="C6" s="65">
        <f>C7+C8</f>
        <v>665</v>
      </c>
      <c r="D6" s="65">
        <f>D7+D8</f>
        <v>5471</v>
      </c>
      <c r="E6" s="65">
        <f>B6+C6+D6</f>
        <v>6185</v>
      </c>
    </row>
    <row r="7" spans="1:5" ht="12.75">
      <c r="A7" s="33" t="s">
        <v>11</v>
      </c>
      <c r="B7" s="39">
        <v>28</v>
      </c>
      <c r="C7" s="40">
        <v>410</v>
      </c>
      <c r="D7" s="40">
        <v>3295</v>
      </c>
      <c r="E7" s="40">
        <f>B7+C7+D7</f>
        <v>3733</v>
      </c>
    </row>
    <row r="8" spans="1:5" ht="12.75">
      <c r="A8" s="33" t="s">
        <v>10</v>
      </c>
      <c r="B8" s="39">
        <v>21</v>
      </c>
      <c r="C8" s="40">
        <v>255</v>
      </c>
      <c r="D8" s="40">
        <v>2176</v>
      </c>
      <c r="E8" s="40">
        <f aca="true" t="shared" si="0" ref="E8:E25">B8+C8+D8</f>
        <v>2452</v>
      </c>
    </row>
    <row r="9" spans="1:5" ht="12.75">
      <c r="A9" s="28" t="s">
        <v>12</v>
      </c>
      <c r="B9" s="64">
        <f>SUM(B10:B11)</f>
        <v>21</v>
      </c>
      <c r="C9" s="64">
        <f>C10+C11</f>
        <v>169</v>
      </c>
      <c r="D9" s="64">
        <f>D10+D11</f>
        <v>925</v>
      </c>
      <c r="E9" s="65">
        <f t="shared" si="0"/>
        <v>1115</v>
      </c>
    </row>
    <row r="10" spans="1:5" ht="12.75">
      <c r="A10" s="33" t="s">
        <v>11</v>
      </c>
      <c r="B10" s="245">
        <v>15</v>
      </c>
      <c r="C10" s="40">
        <v>126</v>
      </c>
      <c r="D10" s="40">
        <v>757</v>
      </c>
      <c r="E10" s="40">
        <f t="shared" si="0"/>
        <v>898</v>
      </c>
    </row>
    <row r="11" spans="1:5" ht="12.75">
      <c r="A11" s="33" t="s">
        <v>10</v>
      </c>
      <c r="B11" s="39">
        <v>6</v>
      </c>
      <c r="C11" s="40">
        <v>43</v>
      </c>
      <c r="D11" s="40">
        <v>168</v>
      </c>
      <c r="E11" s="40">
        <f t="shared" si="0"/>
        <v>217</v>
      </c>
    </row>
    <row r="12" spans="1:5" ht="12.75">
      <c r="A12" s="28" t="s">
        <v>27</v>
      </c>
      <c r="B12" s="64">
        <f aca="true" t="shared" si="1" ref="B12:D14">B6+B9</f>
        <v>70</v>
      </c>
      <c r="C12" s="64">
        <f t="shared" si="1"/>
        <v>834</v>
      </c>
      <c r="D12" s="64">
        <f t="shared" si="1"/>
        <v>6396</v>
      </c>
      <c r="E12" s="65">
        <f t="shared" si="0"/>
        <v>7300</v>
      </c>
    </row>
    <row r="13" spans="1:5" ht="12.75">
      <c r="A13" s="33" t="s">
        <v>11</v>
      </c>
      <c r="B13" s="39">
        <f>B7+B10</f>
        <v>43</v>
      </c>
      <c r="C13" s="39">
        <f t="shared" si="1"/>
        <v>536</v>
      </c>
      <c r="D13" s="39">
        <f t="shared" si="1"/>
        <v>4052</v>
      </c>
      <c r="E13" s="40">
        <f t="shared" si="0"/>
        <v>4631</v>
      </c>
    </row>
    <row r="14" spans="1:5" ht="12.75">
      <c r="A14" s="33" t="s">
        <v>10</v>
      </c>
      <c r="B14" s="39">
        <f t="shared" si="1"/>
        <v>27</v>
      </c>
      <c r="C14" s="39">
        <f t="shared" si="1"/>
        <v>298</v>
      </c>
      <c r="D14" s="39">
        <f t="shared" si="1"/>
        <v>2344</v>
      </c>
      <c r="E14" s="40">
        <f t="shared" si="0"/>
        <v>2669</v>
      </c>
    </row>
    <row r="15" spans="2:5" ht="16.5" customHeight="1">
      <c r="B15" s="64"/>
      <c r="C15" s="40"/>
      <c r="D15" s="40"/>
      <c r="E15" s="40"/>
    </row>
    <row r="16" spans="1:5" ht="16.5" customHeight="1">
      <c r="A16" s="28" t="s">
        <v>194</v>
      </c>
      <c r="B16" s="64"/>
      <c r="C16" s="40"/>
      <c r="D16" s="40"/>
      <c r="E16" s="40"/>
    </row>
    <row r="17" spans="1:5" ht="18.75" customHeight="1">
      <c r="A17" s="28" t="s">
        <v>9</v>
      </c>
      <c r="B17" s="64">
        <f>B18+B19</f>
        <v>24</v>
      </c>
      <c r="C17" s="64">
        <f>C18+C19</f>
        <v>594</v>
      </c>
      <c r="D17" s="64">
        <f>D18+D19</f>
        <v>4619</v>
      </c>
      <c r="E17" s="65">
        <f t="shared" si="0"/>
        <v>5237</v>
      </c>
    </row>
    <row r="18" spans="1:5" ht="12.75">
      <c r="A18" s="33" t="s">
        <v>11</v>
      </c>
      <c r="B18" s="39">
        <v>12</v>
      </c>
      <c r="C18" s="40">
        <v>406</v>
      </c>
      <c r="D18" s="40">
        <v>3130</v>
      </c>
      <c r="E18" s="40">
        <f t="shared" si="0"/>
        <v>3548</v>
      </c>
    </row>
    <row r="19" spans="1:5" ht="12.75">
      <c r="A19" s="33" t="s">
        <v>10</v>
      </c>
      <c r="B19" s="39">
        <v>12</v>
      </c>
      <c r="C19" s="40">
        <v>188</v>
      </c>
      <c r="D19" s="40">
        <v>1489</v>
      </c>
      <c r="E19" s="40">
        <f t="shared" si="0"/>
        <v>1689</v>
      </c>
    </row>
    <row r="20" spans="1:5" ht="12.75">
      <c r="A20" s="28" t="s">
        <v>12</v>
      </c>
      <c r="B20" s="164">
        <f>SUM(B21:B22)</f>
        <v>13</v>
      </c>
      <c r="C20" s="164">
        <f>C21+C22</f>
        <v>185</v>
      </c>
      <c r="D20" s="164">
        <f>D21+D22</f>
        <v>971</v>
      </c>
      <c r="E20" s="65">
        <f t="shared" si="0"/>
        <v>1169</v>
      </c>
    </row>
    <row r="21" spans="1:5" ht="12.75">
      <c r="A21" s="33" t="s">
        <v>11</v>
      </c>
      <c r="B21" s="246">
        <v>7</v>
      </c>
      <c r="C21" s="194">
        <v>143</v>
      </c>
      <c r="D21" s="194">
        <v>833</v>
      </c>
      <c r="E21" s="40">
        <f>SUM(B21,C21,D21)</f>
        <v>983</v>
      </c>
    </row>
    <row r="22" spans="1:5" ht="12.75">
      <c r="A22" s="33" t="s">
        <v>10</v>
      </c>
      <c r="B22" s="192">
        <v>6</v>
      </c>
      <c r="C22" s="194">
        <v>42</v>
      </c>
      <c r="D22" s="194">
        <v>138</v>
      </c>
      <c r="E22" s="40">
        <f>B22+C22+D22</f>
        <v>186</v>
      </c>
    </row>
    <row r="23" spans="1:5" ht="12.75">
      <c r="A23" s="28" t="s">
        <v>27</v>
      </c>
      <c r="B23" s="202">
        <f>B17+B20</f>
        <v>37</v>
      </c>
      <c r="C23" s="202">
        <f aca="true" t="shared" si="2" ref="C23:D25">C17+C20</f>
        <v>779</v>
      </c>
      <c r="D23" s="202">
        <f t="shared" si="2"/>
        <v>5590</v>
      </c>
      <c r="E23" s="65">
        <f t="shared" si="0"/>
        <v>6406</v>
      </c>
    </row>
    <row r="24" spans="1:5" ht="12.75">
      <c r="A24" s="33" t="s">
        <v>11</v>
      </c>
      <c r="B24" s="194">
        <f>SUM(B18,B2)</f>
        <v>12</v>
      </c>
      <c r="C24" s="194">
        <f t="shared" si="2"/>
        <v>549</v>
      </c>
      <c r="D24" s="194">
        <f t="shared" si="2"/>
        <v>3963</v>
      </c>
      <c r="E24" s="40">
        <f>SUM(B24,C24,D24)</f>
        <v>4524</v>
      </c>
    </row>
    <row r="25" spans="1:8" ht="12.75">
      <c r="A25" s="34" t="s">
        <v>10</v>
      </c>
      <c r="B25" s="172">
        <f>B19+B22</f>
        <v>18</v>
      </c>
      <c r="C25" s="172">
        <f t="shared" si="2"/>
        <v>230</v>
      </c>
      <c r="D25" s="172">
        <f t="shared" si="2"/>
        <v>1627</v>
      </c>
      <c r="E25" s="44">
        <f t="shared" si="0"/>
        <v>1875</v>
      </c>
      <c r="F25" s="6"/>
      <c r="G25" s="6"/>
      <c r="H25" s="6"/>
    </row>
    <row r="26" spans="1:8" ht="25.5" customHeight="1">
      <c r="A26" s="77"/>
      <c r="B26" s="41"/>
      <c r="C26" s="41"/>
      <c r="D26" s="41"/>
      <c r="E26" s="43"/>
      <c r="F26" s="6"/>
      <c r="G26" s="6"/>
      <c r="H26" s="6"/>
    </row>
    <row r="27" spans="1:8" ht="37.5" customHeight="1">
      <c r="A27" s="277" t="s">
        <v>210</v>
      </c>
      <c r="B27" s="277"/>
      <c r="C27" s="277"/>
      <c r="D27" s="277"/>
      <c r="E27" s="277"/>
      <c r="F27" s="277"/>
      <c r="G27" s="26"/>
      <c r="H27" s="26"/>
    </row>
  </sheetData>
  <sheetProtection/>
  <mergeCells count="3">
    <mergeCell ref="A3:E3"/>
    <mergeCell ref="A1:F1"/>
    <mergeCell ref="A27:F27"/>
  </mergeCells>
  <conditionalFormatting sqref="B6:E14 B17:E25">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27"/>
  <sheetViews>
    <sheetView zoomScalePageLayoutView="0" workbookViewId="0" topLeftCell="A1">
      <selection activeCell="A2" sqref="A2"/>
    </sheetView>
  </sheetViews>
  <sheetFormatPr defaultColWidth="9.140625" defaultRowHeight="12.75"/>
  <cols>
    <col min="1" max="1" width="20.7109375" style="0" customWidth="1"/>
    <col min="2" max="5" width="11.7109375" style="0" customWidth="1"/>
  </cols>
  <sheetData>
    <row r="1" spans="1:6" ht="42" customHeight="1">
      <c r="A1" s="265" t="s">
        <v>195</v>
      </c>
      <c r="B1" s="266"/>
      <c r="C1" s="266"/>
      <c r="D1" s="266"/>
      <c r="E1" s="266"/>
      <c r="F1" s="264"/>
    </row>
    <row r="2" spans="1:5" ht="7.5" customHeight="1">
      <c r="A2" s="71"/>
      <c r="B2" s="72"/>
      <c r="C2" s="72"/>
      <c r="D2" s="72"/>
      <c r="E2" s="72"/>
    </row>
    <row r="3" spans="1:6" ht="39.75" customHeight="1">
      <c r="A3" s="271" t="s">
        <v>196</v>
      </c>
      <c r="B3" s="272"/>
      <c r="C3" s="272"/>
      <c r="D3" s="272"/>
      <c r="E3" s="272"/>
      <c r="F3" s="264"/>
    </row>
    <row r="4" spans="1:5" ht="27.75" customHeight="1">
      <c r="A4" s="81" t="s">
        <v>86</v>
      </c>
      <c r="B4" s="55" t="s">
        <v>83</v>
      </c>
      <c r="C4" s="55" t="s">
        <v>82</v>
      </c>
      <c r="D4" s="55" t="s">
        <v>167</v>
      </c>
      <c r="E4" s="55" t="s">
        <v>84</v>
      </c>
    </row>
    <row r="5" spans="1:5" ht="18.75" customHeight="1">
      <c r="A5" s="49" t="s">
        <v>193</v>
      </c>
      <c r="B5" s="49"/>
      <c r="C5" s="50"/>
      <c r="D5" s="50"/>
      <c r="E5" s="50"/>
    </row>
    <row r="6" spans="1:5" ht="18.75" customHeight="1">
      <c r="A6" s="28" t="s">
        <v>9</v>
      </c>
      <c r="B6" s="63">
        <f>B7+B8</f>
        <v>36</v>
      </c>
      <c r="C6" s="63">
        <f>C7+C8</f>
        <v>290</v>
      </c>
      <c r="D6" s="164">
        <f>SUM(D7,D8)</f>
        <v>8</v>
      </c>
      <c r="E6" s="65">
        <f>B6+C6+D6</f>
        <v>334</v>
      </c>
    </row>
    <row r="7" spans="1:5" ht="12.75">
      <c r="A7" s="33" t="s">
        <v>11</v>
      </c>
      <c r="B7" s="174">
        <v>21</v>
      </c>
      <c r="C7" s="40">
        <v>201</v>
      </c>
      <c r="D7" s="194">
        <v>8</v>
      </c>
      <c r="E7" s="40">
        <f>B7+C7+D7</f>
        <v>230</v>
      </c>
    </row>
    <row r="8" spans="1:5" ht="12.75">
      <c r="A8" s="33" t="s">
        <v>10</v>
      </c>
      <c r="B8" s="174">
        <v>15</v>
      </c>
      <c r="C8" s="40">
        <v>89</v>
      </c>
      <c r="D8" s="192" t="s">
        <v>234</v>
      </c>
      <c r="E8" s="40">
        <f>SUM(B8,C8,D8)</f>
        <v>104</v>
      </c>
    </row>
    <row r="9" spans="1:5" ht="12.75">
      <c r="A9" s="28" t="s">
        <v>12</v>
      </c>
      <c r="B9" s="63">
        <f>B10+B11</f>
        <v>16</v>
      </c>
      <c r="C9" s="63">
        <f>C10+C11</f>
        <v>99</v>
      </c>
      <c r="D9" s="164">
        <f>SUM(D10,D11)</f>
        <v>21</v>
      </c>
      <c r="E9" s="65">
        <f>B9+C9+D9</f>
        <v>136</v>
      </c>
    </row>
    <row r="10" spans="1:5" ht="12.75">
      <c r="A10" s="33" t="s">
        <v>11</v>
      </c>
      <c r="B10" s="247">
        <v>9</v>
      </c>
      <c r="C10" s="40">
        <v>78</v>
      </c>
      <c r="D10" s="194">
        <v>21</v>
      </c>
      <c r="E10" s="40">
        <f>B10+C10+D10</f>
        <v>108</v>
      </c>
    </row>
    <row r="11" spans="1:5" ht="12.75">
      <c r="A11" s="33" t="s">
        <v>10</v>
      </c>
      <c r="B11" s="174">
        <v>7</v>
      </c>
      <c r="C11" s="40">
        <v>21</v>
      </c>
      <c r="D11" s="192" t="s">
        <v>234</v>
      </c>
      <c r="E11" s="40">
        <f>SUM(B11,C11,D11)</f>
        <v>28</v>
      </c>
    </row>
    <row r="12" spans="1:5" ht="12.75">
      <c r="A12" s="28" t="s">
        <v>27</v>
      </c>
      <c r="B12" s="63">
        <f aca="true" t="shared" si="0" ref="B12:C14">B6+B9</f>
        <v>52</v>
      </c>
      <c r="C12" s="63">
        <f t="shared" si="0"/>
        <v>389</v>
      </c>
      <c r="D12" s="164">
        <f>D6+D9</f>
        <v>29</v>
      </c>
      <c r="E12" s="65">
        <f>B12+C12+D12</f>
        <v>470</v>
      </c>
    </row>
    <row r="13" spans="1:5" ht="12.75">
      <c r="A13" s="33" t="s">
        <v>11</v>
      </c>
      <c r="B13" s="174">
        <f t="shared" si="0"/>
        <v>30</v>
      </c>
      <c r="C13" s="174">
        <f t="shared" si="0"/>
        <v>279</v>
      </c>
      <c r="D13" s="192">
        <f>D7+D10</f>
        <v>29</v>
      </c>
      <c r="E13" s="40">
        <f>B13+C13+D13</f>
        <v>338</v>
      </c>
    </row>
    <row r="14" spans="1:5" ht="12.75">
      <c r="A14" s="33" t="s">
        <v>10</v>
      </c>
      <c r="B14" s="174">
        <f t="shared" si="0"/>
        <v>22</v>
      </c>
      <c r="C14" s="174">
        <f t="shared" si="0"/>
        <v>110</v>
      </c>
      <c r="D14" s="192" t="s">
        <v>234</v>
      </c>
      <c r="E14" s="40">
        <f>SUM(B14,C14,D14)</f>
        <v>132</v>
      </c>
    </row>
    <row r="15" spans="2:5" ht="16.5" customHeight="1">
      <c r="B15" s="63"/>
      <c r="C15" s="27"/>
      <c r="D15" s="200"/>
      <c r="E15" s="40"/>
    </row>
    <row r="16" spans="1:5" ht="12.75" customHeight="1">
      <c r="A16" s="28" t="s">
        <v>194</v>
      </c>
      <c r="B16" s="63"/>
      <c r="C16" s="27"/>
      <c r="D16" s="200"/>
      <c r="E16" s="40"/>
    </row>
    <row r="17" spans="1:5" ht="18.75" customHeight="1">
      <c r="A17" s="28" t="s">
        <v>9</v>
      </c>
      <c r="B17" s="63">
        <f>B18+B19</f>
        <v>63</v>
      </c>
      <c r="C17" s="63">
        <f>C18+C19</f>
        <v>325</v>
      </c>
      <c r="D17" s="183">
        <f>SUM(D18:D19)</f>
        <v>3</v>
      </c>
      <c r="E17" s="65">
        <f>B17+C17+D17</f>
        <v>391</v>
      </c>
    </row>
    <row r="18" spans="1:5" ht="12.75">
      <c r="A18" s="33" t="s">
        <v>11</v>
      </c>
      <c r="B18" s="174">
        <v>34</v>
      </c>
      <c r="C18" s="27">
        <v>230</v>
      </c>
      <c r="D18" s="200">
        <v>3</v>
      </c>
      <c r="E18" s="40">
        <f>B18+C18+D18</f>
        <v>267</v>
      </c>
    </row>
    <row r="19" spans="1:5" ht="12.75">
      <c r="A19" s="33" t="s">
        <v>10</v>
      </c>
      <c r="B19" s="174">
        <v>29</v>
      </c>
      <c r="C19" s="27">
        <v>95</v>
      </c>
      <c r="D19" s="182" t="s">
        <v>234</v>
      </c>
      <c r="E19" s="40">
        <f>SUM(B19:D19)</f>
        <v>124</v>
      </c>
    </row>
    <row r="20" spans="1:5" ht="12.75">
      <c r="A20" s="28" t="s">
        <v>12</v>
      </c>
      <c r="B20" s="63">
        <f>B21+B22</f>
        <v>31</v>
      </c>
      <c r="C20" s="63">
        <f>C21+C22</f>
        <v>118</v>
      </c>
      <c r="D20" s="183">
        <f>SUM(D21:D22)</f>
        <v>20</v>
      </c>
      <c r="E20" s="65">
        <f>B20+C20+D20</f>
        <v>169</v>
      </c>
    </row>
    <row r="21" spans="1:5" ht="12.75">
      <c r="A21" s="33" t="s">
        <v>11</v>
      </c>
      <c r="B21" s="247">
        <v>17</v>
      </c>
      <c r="C21" s="27">
        <v>91</v>
      </c>
      <c r="D21" s="182">
        <v>20</v>
      </c>
      <c r="E21" s="40">
        <f>B21+C21+D21</f>
        <v>128</v>
      </c>
    </row>
    <row r="22" spans="1:5" ht="12.75">
      <c r="A22" s="33" t="s">
        <v>10</v>
      </c>
      <c r="B22" s="174">
        <v>14</v>
      </c>
      <c r="C22" s="27">
        <v>27</v>
      </c>
      <c r="D22" s="182" t="s">
        <v>234</v>
      </c>
      <c r="E22" s="40">
        <f>SUM(B22:D22)</f>
        <v>41</v>
      </c>
    </row>
    <row r="23" spans="1:5" ht="12.75">
      <c r="A23" s="28" t="s">
        <v>27</v>
      </c>
      <c r="B23" s="28">
        <f aca="true" t="shared" si="1" ref="B23:C25">B17+B20</f>
        <v>94</v>
      </c>
      <c r="C23" s="28">
        <f t="shared" si="1"/>
        <v>443</v>
      </c>
      <c r="D23" s="183">
        <f>D17+D20</f>
        <v>23</v>
      </c>
      <c r="E23" s="65">
        <f>B23+C23+D23</f>
        <v>560</v>
      </c>
    </row>
    <row r="24" spans="1:5" ht="12.75">
      <c r="A24" s="33" t="s">
        <v>11</v>
      </c>
      <c r="B24" s="27">
        <f t="shared" si="1"/>
        <v>51</v>
      </c>
      <c r="C24" s="27">
        <f t="shared" si="1"/>
        <v>321</v>
      </c>
      <c r="D24" s="182">
        <f>D18+D21</f>
        <v>23</v>
      </c>
      <c r="E24" s="40">
        <f>B24+C24+D24</f>
        <v>395</v>
      </c>
    </row>
    <row r="25" spans="1:6" ht="12.75">
      <c r="A25" s="34" t="s">
        <v>10</v>
      </c>
      <c r="B25" s="173">
        <f t="shared" si="1"/>
        <v>43</v>
      </c>
      <c r="C25" s="173">
        <f>C19+C22</f>
        <v>122</v>
      </c>
      <c r="D25" s="201" t="s">
        <v>234</v>
      </c>
      <c r="E25" s="44">
        <f>SUM(B25:D25)</f>
        <v>165</v>
      </c>
      <c r="F25" s="6"/>
    </row>
    <row r="26" spans="1:6" ht="24" customHeight="1">
      <c r="A26" s="77"/>
      <c r="B26" s="124"/>
      <c r="C26" s="124"/>
      <c r="D26" s="124"/>
      <c r="E26" s="43"/>
      <c r="F26" s="6"/>
    </row>
    <row r="27" spans="1:6" ht="116.25" customHeight="1">
      <c r="A27" s="277" t="s">
        <v>171</v>
      </c>
      <c r="B27" s="277"/>
      <c r="C27" s="277"/>
      <c r="D27" s="277"/>
      <c r="E27" s="277"/>
      <c r="F27" s="277"/>
    </row>
  </sheetData>
  <sheetProtection/>
  <mergeCells count="3">
    <mergeCell ref="A3:F3"/>
    <mergeCell ref="A1:F1"/>
    <mergeCell ref="A27:F27"/>
  </mergeCells>
  <conditionalFormatting sqref="B17:E25 B6:E14">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52"/>
  <sheetViews>
    <sheetView zoomScaleSheetLayoutView="50" zoomScalePageLayoutView="0" workbookViewId="0" topLeftCell="A1">
      <selection activeCell="A2" sqref="A2"/>
    </sheetView>
  </sheetViews>
  <sheetFormatPr defaultColWidth="9.140625" defaultRowHeight="12.75"/>
  <cols>
    <col min="1" max="1" width="14.8515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9.281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265" t="s">
        <v>223</v>
      </c>
      <c r="B1" s="266"/>
      <c r="C1" s="266"/>
      <c r="D1" s="266"/>
      <c r="E1" s="266"/>
      <c r="F1" s="266"/>
      <c r="G1" s="266"/>
      <c r="H1" s="266"/>
      <c r="I1" s="266"/>
      <c r="J1" s="266"/>
      <c r="K1" s="266"/>
      <c r="L1" s="266"/>
      <c r="M1" s="266"/>
    </row>
    <row r="2" spans="1:13" ht="7.5" customHeight="1">
      <c r="A2" s="71"/>
      <c r="B2" s="72"/>
      <c r="C2" s="72"/>
      <c r="D2" s="72"/>
      <c r="E2" s="72"/>
      <c r="F2" s="72"/>
      <c r="G2" s="72"/>
      <c r="H2" s="72"/>
      <c r="I2" s="72"/>
      <c r="J2" s="72"/>
      <c r="K2" s="72"/>
      <c r="L2" s="72"/>
      <c r="M2" s="72"/>
    </row>
    <row r="3" spans="1:13" ht="27" customHeight="1">
      <c r="A3" s="267" t="s">
        <v>197</v>
      </c>
      <c r="B3" s="267"/>
      <c r="C3" s="267"/>
      <c r="D3" s="267"/>
      <c r="E3" s="267"/>
      <c r="F3" s="267"/>
      <c r="G3" s="267"/>
      <c r="H3" s="267"/>
      <c r="I3" s="267"/>
      <c r="J3" s="267"/>
      <c r="K3" s="267"/>
      <c r="L3" s="267"/>
      <c r="M3" s="267"/>
    </row>
    <row r="4" spans="1:13" ht="16.5" customHeight="1">
      <c r="A4" s="67" t="s">
        <v>93</v>
      </c>
      <c r="B4" s="140" t="s">
        <v>4</v>
      </c>
      <c r="C4" s="36"/>
      <c r="D4" s="257" t="s">
        <v>5</v>
      </c>
      <c r="E4" s="257"/>
      <c r="F4" s="257"/>
      <c r="G4" s="257"/>
      <c r="H4" s="257"/>
      <c r="I4" s="12"/>
      <c r="J4" s="80" t="s">
        <v>6</v>
      </c>
      <c r="K4" s="80"/>
      <c r="L4" s="80"/>
      <c r="M4" s="80"/>
    </row>
    <row r="5" spans="1:13" ht="48.75" customHeight="1">
      <c r="A5" s="5" t="s">
        <v>95</v>
      </c>
      <c r="B5" s="10" t="s">
        <v>168</v>
      </c>
      <c r="C5" s="10"/>
      <c r="D5" s="10" t="s">
        <v>224</v>
      </c>
      <c r="E5" s="90"/>
      <c r="F5" s="10" t="s">
        <v>14</v>
      </c>
      <c r="G5" s="10" t="s">
        <v>7</v>
      </c>
      <c r="H5" s="10" t="s">
        <v>112</v>
      </c>
      <c r="I5" s="10"/>
      <c r="J5" s="10" t="s">
        <v>36</v>
      </c>
      <c r="K5" s="10" t="s">
        <v>8</v>
      </c>
      <c r="L5" s="10" t="s">
        <v>225</v>
      </c>
      <c r="M5" s="10" t="s">
        <v>29</v>
      </c>
    </row>
    <row r="6" spans="1:13" ht="30" customHeight="1">
      <c r="A6" s="104" t="s">
        <v>227</v>
      </c>
      <c r="B6" s="96">
        <f>B17+B28</f>
        <v>5960</v>
      </c>
      <c r="C6" s="87"/>
      <c r="D6" s="96">
        <f>D17+D28</f>
        <v>2310</v>
      </c>
      <c r="E6" s="96"/>
      <c r="F6" s="96">
        <f>F17+F28</f>
        <v>2299</v>
      </c>
      <c r="G6" s="96">
        <f>G17+G28</f>
        <v>19111</v>
      </c>
      <c r="H6" s="96">
        <f>H17+H28</f>
        <v>29680</v>
      </c>
      <c r="I6" s="87"/>
      <c r="J6" s="96">
        <f>J17+J28</f>
        <v>29074</v>
      </c>
      <c r="K6" s="96">
        <f>SUM(K17,K28)</f>
        <v>7</v>
      </c>
      <c r="L6" s="96">
        <f>L17+L28</f>
        <v>2969</v>
      </c>
      <c r="M6" s="96">
        <f>M17+M28</f>
        <v>32050</v>
      </c>
    </row>
    <row r="7" spans="1:13" ht="24" customHeight="1">
      <c r="A7" s="11" t="s">
        <v>228</v>
      </c>
      <c r="B7" s="163"/>
      <c r="C7" s="163"/>
      <c r="D7" s="157"/>
      <c r="E7" s="157"/>
      <c r="F7" s="157"/>
      <c r="G7" s="157"/>
      <c r="H7" s="163"/>
      <c r="I7" s="163"/>
      <c r="J7" s="163"/>
      <c r="K7" s="163"/>
      <c r="L7" s="163"/>
      <c r="M7" s="163"/>
    </row>
    <row r="8" spans="1:13" ht="12.75" customHeight="1">
      <c r="A8" s="8" t="s">
        <v>106</v>
      </c>
      <c r="B8" s="157">
        <f>B19+B30</f>
        <v>40</v>
      </c>
      <c r="C8" s="163"/>
      <c r="D8" s="157">
        <f>D19+D30</f>
        <v>8</v>
      </c>
      <c r="E8" s="157"/>
      <c r="F8" s="157">
        <f aca="true" t="shared" si="0" ref="F8:H9">F19+F30</f>
        <v>16</v>
      </c>
      <c r="G8" s="157">
        <f t="shared" si="0"/>
        <v>66</v>
      </c>
      <c r="H8" s="157">
        <f t="shared" si="0"/>
        <v>130</v>
      </c>
      <c r="I8" s="157"/>
      <c r="J8" s="157">
        <f>J19+J30</f>
        <v>49</v>
      </c>
      <c r="K8" s="157" t="s">
        <v>234</v>
      </c>
      <c r="L8" s="157">
        <f>L19+L30</f>
        <v>16</v>
      </c>
      <c r="M8" s="157">
        <f>M19+M30</f>
        <v>65</v>
      </c>
    </row>
    <row r="9" spans="1:13" ht="12.75" customHeight="1">
      <c r="A9" s="8" t="s">
        <v>77</v>
      </c>
      <c r="B9" s="157">
        <f>B20+B31</f>
        <v>66</v>
      </c>
      <c r="C9" s="204"/>
      <c r="D9" s="157">
        <f>D20+D31</f>
        <v>985</v>
      </c>
      <c r="E9" s="157"/>
      <c r="F9" s="157">
        <f t="shared" si="0"/>
        <v>620</v>
      </c>
      <c r="G9" s="157">
        <f t="shared" si="0"/>
        <v>1261</v>
      </c>
      <c r="H9" s="157">
        <f t="shared" si="0"/>
        <v>2932</v>
      </c>
      <c r="I9" s="199"/>
      <c r="J9" s="161" t="s">
        <v>38</v>
      </c>
      <c r="K9" s="161" t="s">
        <v>38</v>
      </c>
      <c r="L9" s="161" t="s">
        <v>38</v>
      </c>
      <c r="M9" s="161" t="s">
        <v>38</v>
      </c>
    </row>
    <row r="10" spans="1:13" ht="12.75" customHeight="1">
      <c r="A10" s="8" t="s">
        <v>120</v>
      </c>
      <c r="B10" s="157">
        <f>B21+B32</f>
        <v>382</v>
      </c>
      <c r="C10" s="204"/>
      <c r="D10" s="161" t="s">
        <v>38</v>
      </c>
      <c r="E10" s="157"/>
      <c r="F10" s="161" t="s">
        <v>38</v>
      </c>
      <c r="G10" s="161" t="s">
        <v>38</v>
      </c>
      <c r="H10" s="157">
        <f>H21+H32</f>
        <v>382</v>
      </c>
      <c r="I10" s="199"/>
      <c r="J10" s="161" t="s">
        <v>38</v>
      </c>
      <c r="K10" s="161" t="s">
        <v>38</v>
      </c>
      <c r="L10" s="161" t="s">
        <v>38</v>
      </c>
      <c r="M10" s="161" t="s">
        <v>38</v>
      </c>
    </row>
    <row r="11" spans="1:13" ht="12.75" customHeight="1">
      <c r="A11" s="8" t="s">
        <v>34</v>
      </c>
      <c r="B11" s="161" t="s">
        <v>38</v>
      </c>
      <c r="C11" s="162"/>
      <c r="D11" s="157">
        <f>D22+D33</f>
        <v>52</v>
      </c>
      <c r="E11" s="161"/>
      <c r="F11" s="157">
        <f>F22+F33</f>
        <v>73</v>
      </c>
      <c r="G11" s="157">
        <f>G22+G33</f>
        <v>373</v>
      </c>
      <c r="H11" s="157">
        <f>H22+H33</f>
        <v>498</v>
      </c>
      <c r="I11" s="157"/>
      <c r="J11" s="161" t="s">
        <v>38</v>
      </c>
      <c r="K11" s="161" t="s">
        <v>38</v>
      </c>
      <c r="L11" s="161" t="s">
        <v>38</v>
      </c>
      <c r="M11" s="161" t="s">
        <v>38</v>
      </c>
    </row>
    <row r="12" spans="1:13" ht="12.75" customHeight="1">
      <c r="A12" s="8" t="s">
        <v>35</v>
      </c>
      <c r="B12" s="161" t="s">
        <v>38</v>
      </c>
      <c r="C12" s="162"/>
      <c r="D12" s="161" t="s">
        <v>38</v>
      </c>
      <c r="E12" s="161"/>
      <c r="F12" s="161" t="s">
        <v>38</v>
      </c>
      <c r="G12" s="161" t="s">
        <v>38</v>
      </c>
      <c r="H12" s="161" t="s">
        <v>38</v>
      </c>
      <c r="I12" s="161"/>
      <c r="J12" s="157">
        <f>J23+J34</f>
        <v>387</v>
      </c>
      <c r="K12" s="157" t="s">
        <v>37</v>
      </c>
      <c r="L12" s="157">
        <f aca="true" t="shared" si="1" ref="L12:M16">L23+L34</f>
        <v>44</v>
      </c>
      <c r="M12" s="157">
        <f>M23+M34</f>
        <v>431</v>
      </c>
    </row>
    <row r="13" spans="1:13" ht="12.75" customHeight="1">
      <c r="A13" s="8" t="s">
        <v>212</v>
      </c>
      <c r="B13" s="157">
        <f>B24+B35</f>
        <v>1324</v>
      </c>
      <c r="C13" s="163"/>
      <c r="D13" s="157">
        <f>D24+D35</f>
        <v>577</v>
      </c>
      <c r="E13" s="157"/>
      <c r="F13" s="157">
        <f>F24+F35</f>
        <v>801</v>
      </c>
      <c r="G13" s="157">
        <f aca="true" t="shared" si="2" ref="F13:H16">G24+G35</f>
        <v>8485</v>
      </c>
      <c r="H13" s="157">
        <f t="shared" si="2"/>
        <v>11187</v>
      </c>
      <c r="I13" s="157"/>
      <c r="J13" s="157">
        <f>J24+J35</f>
        <v>19858</v>
      </c>
      <c r="K13" s="157">
        <f>SUM(K24,K35)</f>
        <v>4</v>
      </c>
      <c r="L13" s="157">
        <f t="shared" si="1"/>
        <v>1762</v>
      </c>
      <c r="M13" s="157">
        <f>M24+M35</f>
        <v>21624</v>
      </c>
    </row>
    <row r="14" spans="1:13" ht="12.75" customHeight="1">
      <c r="A14" s="8" t="s">
        <v>16</v>
      </c>
      <c r="B14" s="157">
        <f>B25+B36</f>
        <v>103</v>
      </c>
      <c r="C14" s="163"/>
      <c r="D14" s="157">
        <f>D25+D36</f>
        <v>31</v>
      </c>
      <c r="E14" s="157"/>
      <c r="F14" s="157">
        <f>F25+F36</f>
        <v>53</v>
      </c>
      <c r="G14" s="157">
        <f t="shared" si="2"/>
        <v>520</v>
      </c>
      <c r="H14" s="157">
        <f t="shared" si="2"/>
        <v>707</v>
      </c>
      <c r="I14" s="157"/>
      <c r="J14" s="157">
        <f>J25+J36</f>
        <v>173</v>
      </c>
      <c r="K14" s="157" t="s">
        <v>37</v>
      </c>
      <c r="L14" s="157">
        <f t="shared" si="1"/>
        <v>31</v>
      </c>
      <c r="M14" s="157">
        <f>M25+M36</f>
        <v>204</v>
      </c>
    </row>
    <row r="15" spans="1:13" ht="12.75" customHeight="1">
      <c r="A15" s="8" t="s">
        <v>15</v>
      </c>
      <c r="B15" s="157">
        <f>B26+B37</f>
        <v>168</v>
      </c>
      <c r="C15" s="163"/>
      <c r="D15" s="157">
        <f>D26+D37</f>
        <v>33</v>
      </c>
      <c r="E15" s="157"/>
      <c r="F15" s="157">
        <f>F26+F37</f>
        <v>131</v>
      </c>
      <c r="G15" s="157">
        <f t="shared" si="2"/>
        <v>1166</v>
      </c>
      <c r="H15" s="157">
        <f t="shared" si="2"/>
        <v>1498</v>
      </c>
      <c r="I15" s="157"/>
      <c r="J15" s="157">
        <f>J26+J37</f>
        <v>587</v>
      </c>
      <c r="K15" s="157" t="s">
        <v>37</v>
      </c>
      <c r="L15" s="157">
        <f t="shared" si="1"/>
        <v>134</v>
      </c>
      <c r="M15" s="157">
        <f>M26+M37</f>
        <v>721</v>
      </c>
    </row>
    <row r="16" spans="1:13" ht="12.75" customHeight="1">
      <c r="A16" s="22" t="s">
        <v>17</v>
      </c>
      <c r="B16" s="157">
        <f>B27+B38</f>
        <v>32</v>
      </c>
      <c r="C16" s="179"/>
      <c r="D16" s="157">
        <f>D27+D38</f>
        <v>10</v>
      </c>
      <c r="E16" s="188"/>
      <c r="F16" s="188">
        <f t="shared" si="2"/>
        <v>18</v>
      </c>
      <c r="G16" s="188">
        <f t="shared" si="2"/>
        <v>191</v>
      </c>
      <c r="H16" s="188">
        <f t="shared" si="2"/>
        <v>251</v>
      </c>
      <c r="I16" s="188"/>
      <c r="J16" s="188">
        <f>J27+J38</f>
        <v>603</v>
      </c>
      <c r="K16" s="188" t="s">
        <v>37</v>
      </c>
      <c r="L16" s="188">
        <f t="shared" si="1"/>
        <v>89</v>
      </c>
      <c r="M16" s="157">
        <f t="shared" si="1"/>
        <v>692</v>
      </c>
    </row>
    <row r="17" spans="1:13" ht="18.75" customHeight="1">
      <c r="A17" s="57" t="s">
        <v>11</v>
      </c>
      <c r="B17" s="161">
        <v>4036</v>
      </c>
      <c r="C17" s="234"/>
      <c r="D17" s="161">
        <v>1015</v>
      </c>
      <c r="E17" s="234"/>
      <c r="F17" s="161">
        <v>1334</v>
      </c>
      <c r="G17" s="161">
        <v>11962</v>
      </c>
      <c r="H17" s="161">
        <f>B17+D17+F17+G17</f>
        <v>18347</v>
      </c>
      <c r="I17" s="234"/>
      <c r="J17" s="161">
        <v>15232</v>
      </c>
      <c r="K17" s="161">
        <v>3</v>
      </c>
      <c r="L17" s="161">
        <v>1365</v>
      </c>
      <c r="M17" s="161">
        <f>SUM(J17:L17)</f>
        <v>16600</v>
      </c>
    </row>
    <row r="18" spans="1:13" ht="24" customHeight="1">
      <c r="A18" s="11" t="s">
        <v>228</v>
      </c>
      <c r="B18" s="222"/>
      <c r="C18" s="222"/>
      <c r="D18" s="222"/>
      <c r="E18" s="222"/>
      <c r="F18" s="222"/>
      <c r="G18" s="222"/>
      <c r="H18" s="157"/>
      <c r="I18" s="222"/>
      <c r="J18" s="222"/>
      <c r="K18" s="157"/>
      <c r="L18" s="222"/>
      <c r="M18" s="157"/>
    </row>
    <row r="19" spans="1:13" ht="12.75">
      <c r="A19" s="8" t="s">
        <v>106</v>
      </c>
      <c r="B19" s="157">
        <v>23</v>
      </c>
      <c r="C19" s="222"/>
      <c r="D19" s="157">
        <v>4</v>
      </c>
      <c r="E19" s="222"/>
      <c r="F19" s="157">
        <v>6</v>
      </c>
      <c r="G19" s="157">
        <v>45</v>
      </c>
      <c r="H19" s="157">
        <f>SUM(B19:G19)</f>
        <v>78</v>
      </c>
      <c r="I19" s="222"/>
      <c r="J19" s="157">
        <v>32</v>
      </c>
      <c r="K19" s="157" t="s">
        <v>37</v>
      </c>
      <c r="L19" s="157">
        <v>8</v>
      </c>
      <c r="M19" s="157">
        <f>SUM(J19:L19)</f>
        <v>40</v>
      </c>
    </row>
    <row r="20" spans="1:13" ht="12.75">
      <c r="A20" s="8" t="s">
        <v>77</v>
      </c>
      <c r="B20" s="248">
        <v>35</v>
      </c>
      <c r="C20" s="235"/>
      <c r="D20" s="248">
        <v>446</v>
      </c>
      <c r="E20" s="235"/>
      <c r="F20" s="248">
        <v>381</v>
      </c>
      <c r="G20" s="248">
        <v>702</v>
      </c>
      <c r="H20" s="157">
        <f>B20+D20+F20+G20</f>
        <v>1564</v>
      </c>
      <c r="I20" s="236"/>
      <c r="J20" s="161" t="s">
        <v>38</v>
      </c>
      <c r="K20" s="161" t="s">
        <v>38</v>
      </c>
      <c r="L20" s="161" t="s">
        <v>38</v>
      </c>
      <c r="M20" s="161" t="s">
        <v>38</v>
      </c>
    </row>
    <row r="21" spans="1:13" ht="12.75">
      <c r="A21" s="8" t="s">
        <v>120</v>
      </c>
      <c r="B21" s="248">
        <v>285</v>
      </c>
      <c r="C21" s="248"/>
      <c r="D21" s="161" t="s">
        <v>38</v>
      </c>
      <c r="E21" s="248"/>
      <c r="F21" s="161" t="s">
        <v>38</v>
      </c>
      <c r="G21" s="161" t="s">
        <v>38</v>
      </c>
      <c r="H21" s="157">
        <f>B21</f>
        <v>285</v>
      </c>
      <c r="I21" s="236"/>
      <c r="J21" s="161" t="s">
        <v>38</v>
      </c>
      <c r="K21" s="161" t="s">
        <v>38</v>
      </c>
      <c r="L21" s="161" t="s">
        <v>38</v>
      </c>
      <c r="M21" s="161" t="s">
        <v>38</v>
      </c>
    </row>
    <row r="22" spans="1:13" ht="12.75">
      <c r="A22" s="8" t="s">
        <v>34</v>
      </c>
      <c r="B22" s="161" t="s">
        <v>38</v>
      </c>
      <c r="C22" s="161"/>
      <c r="D22" s="157">
        <v>30</v>
      </c>
      <c r="E22" s="157"/>
      <c r="F22" s="157">
        <v>51</v>
      </c>
      <c r="G22" s="157">
        <v>265</v>
      </c>
      <c r="H22" s="157">
        <f>D22+F22+G22</f>
        <v>346</v>
      </c>
      <c r="I22" s="222"/>
      <c r="J22" s="161" t="s">
        <v>38</v>
      </c>
      <c r="K22" s="161" t="s">
        <v>38</v>
      </c>
      <c r="L22" s="161" t="s">
        <v>38</v>
      </c>
      <c r="M22" s="161" t="s">
        <v>38</v>
      </c>
    </row>
    <row r="23" spans="1:13" ht="12.75">
      <c r="A23" s="8" t="s">
        <v>35</v>
      </c>
      <c r="B23" s="161" t="s">
        <v>38</v>
      </c>
      <c r="C23" s="161"/>
      <c r="D23" s="161" t="s">
        <v>38</v>
      </c>
      <c r="E23" s="161"/>
      <c r="F23" s="161" t="s">
        <v>38</v>
      </c>
      <c r="G23" s="161" t="s">
        <v>38</v>
      </c>
      <c r="H23" s="161" t="s">
        <v>38</v>
      </c>
      <c r="I23" s="234"/>
      <c r="J23" s="157">
        <v>209</v>
      </c>
      <c r="K23" s="157" t="s">
        <v>37</v>
      </c>
      <c r="L23" s="157">
        <v>23</v>
      </c>
      <c r="M23" s="157">
        <f aca="true" t="shared" si="3" ref="M23:M28">SUM(J23:L23)</f>
        <v>232</v>
      </c>
    </row>
    <row r="24" spans="1:13" ht="12.75">
      <c r="A24" s="8" t="s">
        <v>212</v>
      </c>
      <c r="B24" s="253">
        <v>861</v>
      </c>
      <c r="C24" s="222"/>
      <c r="D24" s="253">
        <v>216</v>
      </c>
      <c r="E24" s="222"/>
      <c r="F24" s="253">
        <v>431</v>
      </c>
      <c r="G24" s="253">
        <v>5146</v>
      </c>
      <c r="H24" s="253">
        <f>B24+D24+F24+G24</f>
        <v>6654</v>
      </c>
      <c r="I24" s="222"/>
      <c r="J24" s="253">
        <v>9585</v>
      </c>
      <c r="K24" s="157" t="s">
        <v>37</v>
      </c>
      <c r="L24" s="253">
        <v>731</v>
      </c>
      <c r="M24" s="157">
        <f t="shared" si="3"/>
        <v>10316</v>
      </c>
    </row>
    <row r="25" spans="1:13" ht="12.75">
      <c r="A25" s="8" t="s">
        <v>16</v>
      </c>
      <c r="B25" s="157">
        <v>48</v>
      </c>
      <c r="C25" s="222"/>
      <c r="D25" s="157">
        <v>12</v>
      </c>
      <c r="E25" s="222"/>
      <c r="F25" s="157">
        <v>23</v>
      </c>
      <c r="G25" s="157">
        <v>324</v>
      </c>
      <c r="H25" s="157">
        <f>B25+D25+F25+G25</f>
        <v>407</v>
      </c>
      <c r="I25" s="222"/>
      <c r="J25" s="157">
        <v>104</v>
      </c>
      <c r="K25" s="157" t="s">
        <v>37</v>
      </c>
      <c r="L25" s="157">
        <v>15</v>
      </c>
      <c r="M25" s="157">
        <f t="shared" si="3"/>
        <v>119</v>
      </c>
    </row>
    <row r="26" spans="1:13" ht="12.75">
      <c r="A26" s="8" t="s">
        <v>15</v>
      </c>
      <c r="B26" s="157">
        <v>100</v>
      </c>
      <c r="C26" s="222"/>
      <c r="D26" s="157">
        <v>18</v>
      </c>
      <c r="E26" s="222"/>
      <c r="F26" s="157">
        <v>78</v>
      </c>
      <c r="G26" s="157">
        <v>750</v>
      </c>
      <c r="H26" s="157">
        <f>B26+D26+F26+G26</f>
        <v>946</v>
      </c>
      <c r="I26" s="222"/>
      <c r="J26" s="157">
        <v>329</v>
      </c>
      <c r="K26" s="157" t="s">
        <v>37</v>
      </c>
      <c r="L26" s="157">
        <v>71</v>
      </c>
      <c r="M26" s="157">
        <f t="shared" si="3"/>
        <v>400</v>
      </c>
    </row>
    <row r="27" spans="1:13" ht="12.75">
      <c r="A27" s="22" t="s">
        <v>17</v>
      </c>
      <c r="B27" s="188">
        <v>16</v>
      </c>
      <c r="C27" s="221"/>
      <c r="D27" s="188">
        <v>6</v>
      </c>
      <c r="E27" s="221"/>
      <c r="F27" s="188">
        <v>12</v>
      </c>
      <c r="G27" s="188">
        <v>110</v>
      </c>
      <c r="H27" s="157">
        <f>SUM(B27:G27)</f>
        <v>144</v>
      </c>
      <c r="I27" s="222"/>
      <c r="J27" s="188">
        <v>401</v>
      </c>
      <c r="K27" s="188" t="s">
        <v>37</v>
      </c>
      <c r="L27" s="188">
        <v>54</v>
      </c>
      <c r="M27" s="157">
        <f t="shared" si="3"/>
        <v>455</v>
      </c>
    </row>
    <row r="28" spans="1:13" ht="18.75" customHeight="1">
      <c r="A28" s="57" t="s">
        <v>13</v>
      </c>
      <c r="B28" s="161">
        <v>1924</v>
      </c>
      <c r="C28" s="234"/>
      <c r="D28" s="161">
        <v>1295</v>
      </c>
      <c r="E28" s="234"/>
      <c r="F28" s="161">
        <v>965</v>
      </c>
      <c r="G28" s="161">
        <v>7149</v>
      </c>
      <c r="H28" s="161">
        <f>B28+D28+F28+G28</f>
        <v>11333</v>
      </c>
      <c r="I28" s="234"/>
      <c r="J28" s="161">
        <v>13842</v>
      </c>
      <c r="K28" s="161">
        <f>SUM(K30:K38)</f>
        <v>4</v>
      </c>
      <c r="L28" s="161">
        <v>1604</v>
      </c>
      <c r="M28" s="161">
        <f t="shared" si="3"/>
        <v>15450</v>
      </c>
    </row>
    <row r="29" spans="1:13" ht="24" customHeight="1">
      <c r="A29" s="11" t="s">
        <v>228</v>
      </c>
      <c r="B29" s="222"/>
      <c r="C29" s="222"/>
      <c r="D29" s="222"/>
      <c r="E29" s="222"/>
      <c r="F29" s="222"/>
      <c r="G29" s="222"/>
      <c r="H29" s="157"/>
      <c r="I29" s="222"/>
      <c r="J29" s="222"/>
      <c r="K29" s="222"/>
      <c r="L29" s="222"/>
      <c r="M29" s="157"/>
    </row>
    <row r="30" spans="1:13" ht="12.75">
      <c r="A30" s="8" t="s">
        <v>106</v>
      </c>
      <c r="B30" s="157">
        <v>17</v>
      </c>
      <c r="C30" s="222"/>
      <c r="D30" s="157">
        <v>4</v>
      </c>
      <c r="E30" s="222"/>
      <c r="F30" s="157">
        <v>10</v>
      </c>
      <c r="G30" s="157">
        <v>21</v>
      </c>
      <c r="H30" s="157">
        <f>SUM(B30:G30)</f>
        <v>52</v>
      </c>
      <c r="I30" s="222"/>
      <c r="J30" s="157">
        <v>17</v>
      </c>
      <c r="K30" s="157" t="s">
        <v>234</v>
      </c>
      <c r="L30" s="157">
        <v>8</v>
      </c>
      <c r="M30" s="157">
        <f>SUM(J30:L30)</f>
        <v>25</v>
      </c>
    </row>
    <row r="31" spans="1:13" ht="12.75">
      <c r="A31" s="8" t="s">
        <v>77</v>
      </c>
      <c r="B31" s="248">
        <v>31</v>
      </c>
      <c r="C31" s="248"/>
      <c r="D31" s="248">
        <v>539</v>
      </c>
      <c r="E31" s="248"/>
      <c r="F31" s="248">
        <v>239</v>
      </c>
      <c r="G31" s="248">
        <v>559</v>
      </c>
      <c r="H31" s="157">
        <f>B31+D31+F31+G31</f>
        <v>1368</v>
      </c>
      <c r="I31" s="236"/>
      <c r="J31" s="161" t="s">
        <v>38</v>
      </c>
      <c r="K31" s="161" t="s">
        <v>38</v>
      </c>
      <c r="L31" s="161" t="s">
        <v>38</v>
      </c>
      <c r="M31" s="161" t="s">
        <v>38</v>
      </c>
    </row>
    <row r="32" spans="1:13" ht="12.75">
      <c r="A32" s="8" t="s">
        <v>120</v>
      </c>
      <c r="B32" s="248">
        <v>97</v>
      </c>
      <c r="C32" s="248"/>
      <c r="D32" s="161" t="s">
        <v>38</v>
      </c>
      <c r="E32" s="248"/>
      <c r="F32" s="161" t="s">
        <v>38</v>
      </c>
      <c r="G32" s="161" t="s">
        <v>38</v>
      </c>
      <c r="H32" s="157">
        <f>B32</f>
        <v>97</v>
      </c>
      <c r="I32" s="236"/>
      <c r="J32" s="161" t="s">
        <v>38</v>
      </c>
      <c r="K32" s="161" t="s">
        <v>38</v>
      </c>
      <c r="L32" s="161" t="s">
        <v>38</v>
      </c>
      <c r="M32" s="161" t="s">
        <v>38</v>
      </c>
    </row>
    <row r="33" spans="1:13" ht="12.75">
      <c r="A33" s="8" t="s">
        <v>34</v>
      </c>
      <c r="B33" s="161" t="s">
        <v>38</v>
      </c>
      <c r="C33" s="161"/>
      <c r="D33" s="157">
        <v>22</v>
      </c>
      <c r="E33" s="157"/>
      <c r="F33" s="157">
        <v>22</v>
      </c>
      <c r="G33" s="157">
        <v>108</v>
      </c>
      <c r="H33" s="157">
        <f>D33+F33+G33</f>
        <v>152</v>
      </c>
      <c r="I33" s="222"/>
      <c r="J33" s="161" t="s">
        <v>38</v>
      </c>
      <c r="K33" s="161" t="s">
        <v>38</v>
      </c>
      <c r="L33" s="161" t="s">
        <v>38</v>
      </c>
      <c r="M33" s="161" t="s">
        <v>38</v>
      </c>
    </row>
    <row r="34" spans="1:13" ht="12.75">
      <c r="A34" s="8" t="s">
        <v>35</v>
      </c>
      <c r="B34" s="161" t="s">
        <v>38</v>
      </c>
      <c r="C34" s="161"/>
      <c r="D34" s="161" t="s">
        <v>38</v>
      </c>
      <c r="E34" s="161"/>
      <c r="F34" s="161" t="s">
        <v>38</v>
      </c>
      <c r="G34" s="161" t="s">
        <v>38</v>
      </c>
      <c r="H34" s="161" t="s">
        <v>38</v>
      </c>
      <c r="I34" s="234"/>
      <c r="J34" s="157">
        <v>178</v>
      </c>
      <c r="K34" s="157" t="s">
        <v>37</v>
      </c>
      <c r="L34" s="157">
        <v>21</v>
      </c>
      <c r="M34" s="157">
        <f>SUM(J34:L34)</f>
        <v>199</v>
      </c>
    </row>
    <row r="35" spans="1:13" ht="12.75">
      <c r="A35" s="8" t="s">
        <v>212</v>
      </c>
      <c r="B35" s="253">
        <v>463</v>
      </c>
      <c r="C35" s="222"/>
      <c r="D35" s="253">
        <v>361</v>
      </c>
      <c r="E35" s="222"/>
      <c r="F35" s="253">
        <v>370</v>
      </c>
      <c r="G35" s="253">
        <v>3339</v>
      </c>
      <c r="H35" s="253">
        <f>B35+D35+F35+G35</f>
        <v>4533</v>
      </c>
      <c r="I35" s="222"/>
      <c r="J35" s="253">
        <v>10273</v>
      </c>
      <c r="K35" s="157">
        <v>4</v>
      </c>
      <c r="L35" s="253">
        <v>1031</v>
      </c>
      <c r="M35" s="157">
        <f>SUM(J35:L35)</f>
        <v>11308</v>
      </c>
    </row>
    <row r="36" spans="1:13" ht="12.75">
      <c r="A36" s="8" t="s">
        <v>16</v>
      </c>
      <c r="B36" s="157">
        <v>55</v>
      </c>
      <c r="C36" s="222"/>
      <c r="D36" s="157">
        <v>19</v>
      </c>
      <c r="E36" s="222"/>
      <c r="F36" s="157">
        <v>30</v>
      </c>
      <c r="G36" s="157">
        <v>196</v>
      </c>
      <c r="H36" s="157">
        <f>B36+D36+F36+G36</f>
        <v>300</v>
      </c>
      <c r="I36" s="222"/>
      <c r="J36" s="157">
        <v>69</v>
      </c>
      <c r="K36" s="157" t="s">
        <v>37</v>
      </c>
      <c r="L36" s="157">
        <v>16</v>
      </c>
      <c r="M36" s="157">
        <f>SUM(J36:L36)</f>
        <v>85</v>
      </c>
    </row>
    <row r="37" spans="1:13" ht="12.75">
      <c r="A37" s="8" t="s">
        <v>15</v>
      </c>
      <c r="B37" s="157">
        <v>68</v>
      </c>
      <c r="C37" s="222"/>
      <c r="D37" s="157">
        <v>15</v>
      </c>
      <c r="E37" s="222"/>
      <c r="F37" s="157">
        <v>53</v>
      </c>
      <c r="G37" s="157">
        <v>416</v>
      </c>
      <c r="H37" s="157">
        <f>B37+D37+F37+G37</f>
        <v>552</v>
      </c>
      <c r="I37" s="222"/>
      <c r="J37" s="157">
        <v>258</v>
      </c>
      <c r="K37" s="157" t="s">
        <v>37</v>
      </c>
      <c r="L37" s="157">
        <v>63</v>
      </c>
      <c r="M37" s="157">
        <f>SUM(J37:L37)</f>
        <v>321</v>
      </c>
    </row>
    <row r="38" spans="1:13" ht="12.75">
      <c r="A38" s="9" t="s">
        <v>17</v>
      </c>
      <c r="B38" s="97">
        <v>16</v>
      </c>
      <c r="C38" s="232"/>
      <c r="D38" s="249">
        <v>4</v>
      </c>
      <c r="E38" s="233"/>
      <c r="F38" s="175">
        <v>6</v>
      </c>
      <c r="G38" s="175">
        <v>81</v>
      </c>
      <c r="H38" s="175">
        <f>SUM(B38:G38)</f>
        <v>107</v>
      </c>
      <c r="I38" s="233"/>
      <c r="J38" s="175">
        <v>202</v>
      </c>
      <c r="K38" s="249" t="s">
        <v>37</v>
      </c>
      <c r="L38" s="175">
        <v>35</v>
      </c>
      <c r="M38" s="59">
        <f>SUM(J38:L38)</f>
        <v>237</v>
      </c>
    </row>
    <row r="39" spans="1:13" ht="24" customHeight="1">
      <c r="A39" s="22"/>
      <c r="B39" s="82"/>
      <c r="C39" s="19"/>
      <c r="D39" s="19"/>
      <c r="E39" s="19"/>
      <c r="F39" s="19"/>
      <c r="G39" s="19"/>
      <c r="H39" s="19"/>
      <c r="I39" s="19"/>
      <c r="J39" s="19"/>
      <c r="K39" s="66"/>
      <c r="L39" s="19"/>
      <c r="M39" s="19"/>
    </row>
    <row r="40" spans="1:13" ht="114.75" customHeight="1">
      <c r="A40" s="286" t="s">
        <v>226</v>
      </c>
      <c r="B40" s="272"/>
      <c r="C40" s="272"/>
      <c r="D40" s="272"/>
      <c r="E40" s="272"/>
      <c r="F40" s="272"/>
      <c r="G40" s="272"/>
      <c r="H40" s="272"/>
      <c r="I40" s="272"/>
      <c r="J40" s="272"/>
      <c r="K40" s="272"/>
      <c r="L40" s="272"/>
      <c r="M40" s="272"/>
    </row>
    <row r="41" ht="12.75">
      <c r="A41" s="27"/>
    </row>
    <row r="42" ht="12.75">
      <c r="A42" s="27"/>
    </row>
    <row r="43" ht="12.75">
      <c r="A43" s="27"/>
    </row>
    <row r="49" spans="1:5" ht="12.75">
      <c r="A49" s="27"/>
      <c r="B49" s="27"/>
      <c r="C49" s="27"/>
      <c r="D49" s="27"/>
      <c r="E49" s="27"/>
    </row>
    <row r="50" ht="12.75">
      <c r="A50" s="27"/>
    </row>
    <row r="51" ht="12.75">
      <c r="A51" s="27"/>
    </row>
    <row r="52" ht="12.75">
      <c r="A52" s="27"/>
    </row>
  </sheetData>
  <sheetProtection/>
  <mergeCells count="4">
    <mergeCell ref="A1:M1"/>
    <mergeCell ref="A3:M3"/>
    <mergeCell ref="A40:M40"/>
    <mergeCell ref="D4:H4"/>
  </mergeCells>
  <conditionalFormatting sqref="B6 J6:M6 F6:H6 D6 B30:B38 J30:M38 F30:H38 D30:D38 B19:B28 J19:M28 F19:H28 D19:D28 F8:H17 J8:M17 B8:B17 D8:D17">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42"/>
  <sheetViews>
    <sheetView zoomScalePageLayoutView="0" workbookViewId="0" topLeftCell="A1">
      <selection activeCell="A2" sqref="A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287" t="s">
        <v>229</v>
      </c>
      <c r="B1" s="272"/>
      <c r="C1" s="272"/>
      <c r="D1" s="272"/>
      <c r="E1" s="272"/>
      <c r="F1" s="272"/>
      <c r="G1" s="272"/>
      <c r="H1" s="272"/>
      <c r="I1" s="272"/>
      <c r="J1" s="272"/>
      <c r="K1" s="266"/>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267" t="s">
        <v>198</v>
      </c>
      <c r="B3" s="267"/>
      <c r="C3" s="267"/>
      <c r="D3" s="267"/>
      <c r="E3" s="267"/>
      <c r="F3" s="267"/>
      <c r="G3" s="267"/>
      <c r="H3" s="267"/>
      <c r="I3" s="267"/>
      <c r="J3" s="267"/>
      <c r="K3" s="275"/>
      <c r="L3" s="17"/>
      <c r="M3" s="17"/>
      <c r="N3" s="17"/>
      <c r="O3" s="16"/>
    </row>
    <row r="4" spans="1:17" ht="18.75" customHeight="1">
      <c r="A4" s="15" t="s">
        <v>78</v>
      </c>
      <c r="B4" s="257" t="s">
        <v>4</v>
      </c>
      <c r="C4" s="257"/>
      <c r="D4" s="12"/>
      <c r="E4" s="257" t="s">
        <v>154</v>
      </c>
      <c r="F4" s="257"/>
      <c r="G4" s="12"/>
      <c r="H4" s="257" t="s">
        <v>3</v>
      </c>
      <c r="I4" s="257"/>
      <c r="J4" s="257"/>
      <c r="K4" s="80"/>
      <c r="L4" s="15"/>
      <c r="M4" s="12"/>
      <c r="N4" s="12"/>
      <c r="O4" s="12"/>
      <c r="P4" s="12"/>
      <c r="Q4" s="12"/>
    </row>
    <row r="5" spans="1:17" ht="26.25" customHeight="1">
      <c r="A5" s="5" t="s">
        <v>87</v>
      </c>
      <c r="B5" s="10" t="s">
        <v>47</v>
      </c>
      <c r="C5" s="10" t="s">
        <v>48</v>
      </c>
      <c r="D5" s="10"/>
      <c r="E5" s="10" t="s">
        <v>47</v>
      </c>
      <c r="F5" s="10" t="s">
        <v>48</v>
      </c>
      <c r="G5" s="10"/>
      <c r="H5" s="10" t="s">
        <v>47</v>
      </c>
      <c r="I5" s="10" t="s">
        <v>48</v>
      </c>
      <c r="J5" s="45" t="s">
        <v>32</v>
      </c>
      <c r="K5" s="45" t="s">
        <v>76</v>
      </c>
      <c r="L5" s="53"/>
      <c r="M5" s="53"/>
      <c r="N5" s="52"/>
      <c r="O5" s="20"/>
      <c r="P5" s="20"/>
      <c r="Q5" s="20"/>
    </row>
    <row r="6" spans="1:17" ht="18.75" customHeight="1">
      <c r="A6" s="102" t="s">
        <v>19</v>
      </c>
      <c r="B6" s="103">
        <f>B8+B9+B15+B20+B23+B26+B30+B33</f>
        <v>14987</v>
      </c>
      <c r="C6" s="103">
        <f>C8+C9+C15+C20+C23+C26+C30+C33</f>
        <v>6288</v>
      </c>
      <c r="D6" s="103"/>
      <c r="E6" s="103">
        <f>E8+E9+E15+E20+E23+E26+E30+E33</f>
        <v>60116</v>
      </c>
      <c r="F6" s="103">
        <f>F8+F9+F15+F20+F23+F26+F30+F33</f>
        <v>36286</v>
      </c>
      <c r="G6" s="103"/>
      <c r="H6" s="103">
        <f>H8+H9+H15+H20+H23+H26+H30+H33</f>
        <v>75103</v>
      </c>
      <c r="I6" s="103">
        <f>I8+I9+I15+I20+I23+I26+I30+I33</f>
        <v>42574</v>
      </c>
      <c r="J6" s="103">
        <f>J8+J9+J15+J20+J23+J26+J30+J33</f>
        <v>117677</v>
      </c>
      <c r="K6" s="103">
        <f>K8+K9+K15+K20+K23+K26+K30+K33</f>
        <v>100.00000000000001</v>
      </c>
      <c r="L6" s="53"/>
      <c r="M6" s="53"/>
      <c r="N6" s="52"/>
      <c r="O6" s="20"/>
      <c r="P6" s="20"/>
      <c r="Q6" s="20"/>
    </row>
    <row r="7" spans="1:17" ht="18.75" customHeight="1">
      <c r="A7" s="57" t="s">
        <v>18</v>
      </c>
      <c r="B7" s="103">
        <f>B8</f>
        <v>3952</v>
      </c>
      <c r="C7" s="103">
        <f>C8</f>
        <v>1212</v>
      </c>
      <c r="D7" s="99"/>
      <c r="E7" s="103">
        <f>E8</f>
        <v>13575</v>
      </c>
      <c r="F7" s="103">
        <f>F8</f>
        <v>7947</v>
      </c>
      <c r="G7" s="103"/>
      <c r="H7" s="103">
        <f>B7+E7</f>
        <v>17527</v>
      </c>
      <c r="I7" s="103">
        <f aca="true" t="shared" si="0" ref="H7:I10">C7+F7</f>
        <v>9159</v>
      </c>
      <c r="J7" s="103">
        <f aca="true" t="shared" si="1" ref="J7:J35">H7+I7</f>
        <v>26686</v>
      </c>
      <c r="K7" s="103">
        <f>(J7/J$6)*100</f>
        <v>22.677328619866245</v>
      </c>
      <c r="L7" s="1"/>
      <c r="M7" s="4"/>
      <c r="N7" s="1"/>
      <c r="O7" s="1"/>
      <c r="P7" s="4"/>
      <c r="Q7" s="1"/>
    </row>
    <row r="8" spans="1:17" ht="14.25" customHeight="1">
      <c r="A8" s="1" t="s">
        <v>49</v>
      </c>
      <c r="B8" s="4">
        <v>3952</v>
      </c>
      <c r="C8" s="4">
        <v>1212</v>
      </c>
      <c r="D8" s="215"/>
      <c r="E8" s="4">
        <v>13575</v>
      </c>
      <c r="F8" s="4">
        <v>7947</v>
      </c>
      <c r="G8" s="85"/>
      <c r="H8" s="4">
        <f>B8+E8</f>
        <v>17527</v>
      </c>
      <c r="I8" s="4">
        <f t="shared" si="0"/>
        <v>9159</v>
      </c>
      <c r="J8" s="4">
        <f>H8+I8</f>
        <v>26686</v>
      </c>
      <c r="K8" s="19">
        <f>(J8/J$6)*100</f>
        <v>22.677328619866245</v>
      </c>
      <c r="L8" s="1"/>
      <c r="M8" s="1"/>
      <c r="N8" s="1"/>
      <c r="O8" s="1"/>
      <c r="P8" s="4"/>
      <c r="Q8" s="1"/>
    </row>
    <row r="9" spans="1:17" ht="18.75" customHeight="1">
      <c r="A9" s="14" t="s">
        <v>50</v>
      </c>
      <c r="B9" s="105">
        <f>B10+B11+B12+B13+B14</f>
        <v>3183</v>
      </c>
      <c r="C9" s="105">
        <f>C10+C11+C12+C13+C14</f>
        <v>1518</v>
      </c>
      <c r="D9" s="105"/>
      <c r="E9" s="105">
        <f>E10+E11+E12+E13+E14</f>
        <v>10674</v>
      </c>
      <c r="F9" s="105">
        <f>F10+F11+F12+F13+F14</f>
        <v>6598</v>
      </c>
      <c r="G9" s="105"/>
      <c r="H9" s="105">
        <f>B9+E9</f>
        <v>13857</v>
      </c>
      <c r="I9" s="105">
        <f t="shared" si="0"/>
        <v>8116</v>
      </c>
      <c r="J9" s="105">
        <f t="shared" si="1"/>
        <v>21973</v>
      </c>
      <c r="K9" s="103">
        <f aca="true" t="shared" si="2" ref="K9:K35">(J9/J$6)*100</f>
        <v>18.672297900184404</v>
      </c>
      <c r="L9" s="1"/>
      <c r="M9" s="1"/>
      <c r="N9" s="1"/>
      <c r="O9" s="1"/>
      <c r="P9" s="4"/>
      <c r="Q9" s="1"/>
    </row>
    <row r="10" spans="1:17" ht="12.75">
      <c r="A10" s="11" t="s">
        <v>51</v>
      </c>
      <c r="B10" s="155">
        <v>432</v>
      </c>
      <c r="C10" s="155">
        <v>181</v>
      </c>
      <c r="D10" s="215"/>
      <c r="E10" s="4">
        <v>2129</v>
      </c>
      <c r="F10" s="4">
        <v>1355</v>
      </c>
      <c r="G10" s="85"/>
      <c r="H10" s="4">
        <f t="shared" si="0"/>
        <v>2561</v>
      </c>
      <c r="I10" s="4">
        <f t="shared" si="0"/>
        <v>1536</v>
      </c>
      <c r="J10" s="4">
        <f t="shared" si="1"/>
        <v>4097</v>
      </c>
      <c r="K10" s="19">
        <f t="shared" si="2"/>
        <v>3.4815639419767668</v>
      </c>
      <c r="L10" s="1"/>
      <c r="M10" s="1"/>
      <c r="N10" s="1"/>
      <c r="O10" s="1"/>
      <c r="P10" s="4"/>
      <c r="Q10" s="1"/>
    </row>
    <row r="11" spans="1:18" ht="12.75">
      <c r="A11" s="3" t="s">
        <v>52</v>
      </c>
      <c r="B11" s="155">
        <v>785</v>
      </c>
      <c r="C11" s="155">
        <v>352</v>
      </c>
      <c r="D11" s="215"/>
      <c r="E11" s="4">
        <v>1828</v>
      </c>
      <c r="F11" s="4">
        <v>1136</v>
      </c>
      <c r="G11" s="85"/>
      <c r="H11" s="4">
        <f aca="true" t="shared" si="3" ref="H11:I14">B11+E11</f>
        <v>2613</v>
      </c>
      <c r="I11" s="4">
        <f t="shared" si="3"/>
        <v>1488</v>
      </c>
      <c r="J11" s="4">
        <f t="shared" si="1"/>
        <v>4101</v>
      </c>
      <c r="K11" s="19">
        <f t="shared" si="2"/>
        <v>3.4849630768969297</v>
      </c>
      <c r="L11" s="1"/>
      <c r="M11" s="1"/>
      <c r="N11" s="1"/>
      <c r="O11" s="1"/>
      <c r="P11" s="4"/>
      <c r="Q11" s="1"/>
      <c r="R11" s="16"/>
    </row>
    <row r="12" spans="1:17" ht="12.75">
      <c r="A12" s="3" t="s">
        <v>53</v>
      </c>
      <c r="B12" s="155">
        <v>859</v>
      </c>
      <c r="C12" s="155">
        <v>368</v>
      </c>
      <c r="D12" s="215"/>
      <c r="E12" s="4">
        <v>3122</v>
      </c>
      <c r="F12" s="4">
        <v>1904</v>
      </c>
      <c r="G12" s="85"/>
      <c r="H12" s="4">
        <f t="shared" si="3"/>
        <v>3981</v>
      </c>
      <c r="I12" s="4">
        <f t="shared" si="3"/>
        <v>2272</v>
      </c>
      <c r="J12" s="4">
        <f t="shared" si="1"/>
        <v>6253</v>
      </c>
      <c r="K12" s="19">
        <f t="shared" si="2"/>
        <v>5.313697663944526</v>
      </c>
      <c r="L12" s="1"/>
      <c r="M12" s="4"/>
      <c r="N12" s="1"/>
      <c r="O12" s="1"/>
      <c r="P12" s="4"/>
      <c r="Q12" s="1"/>
    </row>
    <row r="13" spans="1:17" ht="12.75">
      <c r="A13" s="3" t="s">
        <v>121</v>
      </c>
      <c r="B13" s="155">
        <v>425</v>
      </c>
      <c r="C13" s="155">
        <v>252</v>
      </c>
      <c r="D13" s="215"/>
      <c r="E13" s="4">
        <v>1764</v>
      </c>
      <c r="F13" s="4">
        <v>1056</v>
      </c>
      <c r="G13" s="85"/>
      <c r="H13" s="4">
        <f t="shared" si="3"/>
        <v>2189</v>
      </c>
      <c r="I13" s="4">
        <f t="shared" si="3"/>
        <v>1308</v>
      </c>
      <c r="J13" s="4">
        <f t="shared" si="1"/>
        <v>3497</v>
      </c>
      <c r="K13" s="19">
        <f t="shared" si="2"/>
        <v>2.971693703952344</v>
      </c>
      <c r="L13" s="1"/>
      <c r="M13" s="1"/>
      <c r="N13" s="1"/>
      <c r="O13" s="1"/>
      <c r="P13" s="4"/>
      <c r="Q13" s="1"/>
    </row>
    <row r="14" spans="1:17" ht="12.75">
      <c r="A14" s="3" t="s">
        <v>54</v>
      </c>
      <c r="B14" s="155">
        <v>682</v>
      </c>
      <c r="C14" s="155">
        <v>365</v>
      </c>
      <c r="D14" s="215"/>
      <c r="E14" s="4">
        <v>1831</v>
      </c>
      <c r="F14" s="4">
        <v>1147</v>
      </c>
      <c r="G14" s="85"/>
      <c r="H14" s="4">
        <f t="shared" si="3"/>
        <v>2513</v>
      </c>
      <c r="I14" s="4">
        <f t="shared" si="3"/>
        <v>1512</v>
      </c>
      <c r="J14" s="4">
        <f t="shared" si="1"/>
        <v>4025</v>
      </c>
      <c r="K14" s="19">
        <f t="shared" si="2"/>
        <v>3.4203795134138364</v>
      </c>
      <c r="L14" s="1"/>
      <c r="M14" s="1"/>
      <c r="N14" s="1"/>
      <c r="O14" s="1"/>
      <c r="P14" s="4"/>
      <c r="Q14" s="1"/>
    </row>
    <row r="15" spans="1:17" ht="18.75" customHeight="1">
      <c r="A15" s="83" t="s">
        <v>55</v>
      </c>
      <c r="B15" s="105">
        <f>B16+B17+B18+B19</f>
        <v>1075</v>
      </c>
      <c r="C15" s="105">
        <f>C16+C17+C18+C19</f>
        <v>460</v>
      </c>
      <c r="D15" s="105"/>
      <c r="E15" s="105">
        <f>E16+E17+E18+E19</f>
        <v>4919</v>
      </c>
      <c r="F15" s="105">
        <f>F16+F17+F18+F19</f>
        <v>2797</v>
      </c>
      <c r="G15" s="105"/>
      <c r="H15" s="105">
        <f>B15+E15</f>
        <v>5994</v>
      </c>
      <c r="I15" s="105">
        <f>C15+F15</f>
        <v>3257</v>
      </c>
      <c r="J15" s="105">
        <f t="shared" si="1"/>
        <v>9251</v>
      </c>
      <c r="K15" s="103">
        <f t="shared" si="2"/>
        <v>7.861349286606559</v>
      </c>
      <c r="Q15" s="1"/>
    </row>
    <row r="16" spans="1:17" ht="12.75">
      <c r="A16" s="3" t="s">
        <v>56</v>
      </c>
      <c r="B16" s="4">
        <v>520</v>
      </c>
      <c r="C16" s="4">
        <v>194</v>
      </c>
      <c r="D16" s="215"/>
      <c r="E16" s="4">
        <v>2294</v>
      </c>
      <c r="F16" s="4">
        <v>1155</v>
      </c>
      <c r="G16" s="85"/>
      <c r="H16" s="4">
        <f>B16+E16</f>
        <v>2814</v>
      </c>
      <c r="I16" s="4">
        <f>C16+F16</f>
        <v>1349</v>
      </c>
      <c r="J16" s="4">
        <f t="shared" si="1"/>
        <v>4163</v>
      </c>
      <c r="K16" s="19">
        <f t="shared" si="2"/>
        <v>3.537649668159453</v>
      </c>
      <c r="Q16" s="1"/>
    </row>
    <row r="17" spans="1:11" ht="12.75">
      <c r="A17" s="3" t="s">
        <v>57</v>
      </c>
      <c r="B17" s="4">
        <v>218</v>
      </c>
      <c r="C17" s="4">
        <v>89</v>
      </c>
      <c r="D17" s="215"/>
      <c r="E17" s="4">
        <v>798</v>
      </c>
      <c r="F17" s="4">
        <v>516</v>
      </c>
      <c r="G17" s="85"/>
      <c r="H17" s="4">
        <f aca="true" t="shared" si="4" ref="H17:I19">B17+E17</f>
        <v>1016</v>
      </c>
      <c r="I17" s="4">
        <f t="shared" si="4"/>
        <v>605</v>
      </c>
      <c r="J17" s="4">
        <f t="shared" si="1"/>
        <v>1621</v>
      </c>
      <c r="K17" s="19">
        <f t="shared" si="2"/>
        <v>1.377499426395982</v>
      </c>
    </row>
    <row r="18" spans="1:11" ht="12.75">
      <c r="A18" s="3" t="s">
        <v>58</v>
      </c>
      <c r="B18" s="4">
        <v>291</v>
      </c>
      <c r="C18" s="4">
        <v>137</v>
      </c>
      <c r="D18" s="215"/>
      <c r="E18" s="4">
        <v>1417</v>
      </c>
      <c r="F18" s="4">
        <v>881</v>
      </c>
      <c r="G18" s="85"/>
      <c r="H18" s="4">
        <f t="shared" si="4"/>
        <v>1708</v>
      </c>
      <c r="I18" s="4">
        <f t="shared" si="4"/>
        <v>1018</v>
      </c>
      <c r="J18" s="4">
        <f t="shared" si="1"/>
        <v>2726</v>
      </c>
      <c r="K18" s="19">
        <f t="shared" si="2"/>
        <v>2.316510448090961</v>
      </c>
    </row>
    <row r="19" spans="1:11" ht="12.75">
      <c r="A19" s="3" t="s">
        <v>59</v>
      </c>
      <c r="B19" s="4">
        <v>46</v>
      </c>
      <c r="C19" s="4">
        <v>40</v>
      </c>
      <c r="D19" s="215"/>
      <c r="E19" s="4">
        <v>410</v>
      </c>
      <c r="F19" s="4">
        <v>245</v>
      </c>
      <c r="G19" s="85"/>
      <c r="H19" s="4">
        <f t="shared" si="4"/>
        <v>456</v>
      </c>
      <c r="I19" s="4">
        <f t="shared" si="4"/>
        <v>285</v>
      </c>
      <c r="J19" s="4">
        <f t="shared" si="1"/>
        <v>741</v>
      </c>
      <c r="K19" s="19">
        <f t="shared" si="2"/>
        <v>0.6296897439601622</v>
      </c>
    </row>
    <row r="20" spans="1:11" ht="18.75" customHeight="1">
      <c r="A20" s="83" t="s">
        <v>60</v>
      </c>
      <c r="B20" s="105">
        <f>B21+B22</f>
        <v>2204</v>
      </c>
      <c r="C20" s="105">
        <f>C21+C22</f>
        <v>889</v>
      </c>
      <c r="D20" s="105"/>
      <c r="E20" s="105">
        <f>E21+E22</f>
        <v>8677</v>
      </c>
      <c r="F20" s="105">
        <f>F21+F22</f>
        <v>5270</v>
      </c>
      <c r="G20" s="105"/>
      <c r="H20" s="105">
        <f aca="true" t="shared" si="5" ref="H20:H35">B20+E20</f>
        <v>10881</v>
      </c>
      <c r="I20" s="105">
        <f aca="true" t="shared" si="6" ref="I20:I35">C20+F20</f>
        <v>6159</v>
      </c>
      <c r="J20" s="105">
        <f t="shared" si="1"/>
        <v>17040</v>
      </c>
      <c r="K20" s="103">
        <f>(J20/J$6)*100</f>
        <v>14.480314759893606</v>
      </c>
    </row>
    <row r="21" spans="1:11" ht="12.75">
      <c r="A21" s="3" t="s">
        <v>61</v>
      </c>
      <c r="B21" s="4">
        <v>137</v>
      </c>
      <c r="C21" s="4">
        <v>69</v>
      </c>
      <c r="D21" s="215"/>
      <c r="E21" s="4">
        <v>897</v>
      </c>
      <c r="F21" s="4">
        <v>577</v>
      </c>
      <c r="G21" s="85"/>
      <c r="H21" s="4">
        <f t="shared" si="5"/>
        <v>1034</v>
      </c>
      <c r="I21" s="4">
        <f t="shared" si="6"/>
        <v>646</v>
      </c>
      <c r="J21" s="4">
        <f t="shared" si="1"/>
        <v>1680</v>
      </c>
      <c r="K21" s="19">
        <f t="shared" si="2"/>
        <v>1.4276366664683837</v>
      </c>
    </row>
    <row r="22" spans="1:11" ht="12.75">
      <c r="A22" s="21" t="s">
        <v>62</v>
      </c>
      <c r="B22" s="4">
        <v>2067</v>
      </c>
      <c r="C22" s="4">
        <v>820</v>
      </c>
      <c r="D22" s="215"/>
      <c r="E22" s="4">
        <v>7780</v>
      </c>
      <c r="F22" s="4">
        <v>4693</v>
      </c>
      <c r="G22" s="85"/>
      <c r="H22" s="4">
        <f t="shared" si="5"/>
        <v>9847</v>
      </c>
      <c r="I22" s="4">
        <f t="shared" si="6"/>
        <v>5513</v>
      </c>
      <c r="J22" s="4">
        <f t="shared" si="1"/>
        <v>15360</v>
      </c>
      <c r="K22" s="19">
        <f>(J22/J$6)*100</f>
        <v>13.052678093425223</v>
      </c>
    </row>
    <row r="23" spans="1:11" ht="18.75" customHeight="1">
      <c r="A23" s="83" t="s">
        <v>63</v>
      </c>
      <c r="B23" s="105">
        <f>B24+B25</f>
        <v>2804</v>
      </c>
      <c r="C23" s="105">
        <f>C24+C25</f>
        <v>1302</v>
      </c>
      <c r="D23" s="105"/>
      <c r="E23" s="105">
        <f>E24+E25</f>
        <v>12226</v>
      </c>
      <c r="F23" s="105">
        <f>F24+F25</f>
        <v>7300</v>
      </c>
      <c r="G23" s="105"/>
      <c r="H23" s="105">
        <f t="shared" si="5"/>
        <v>15030</v>
      </c>
      <c r="I23" s="105">
        <f t="shared" si="6"/>
        <v>8602</v>
      </c>
      <c r="J23" s="105">
        <f t="shared" si="1"/>
        <v>23632</v>
      </c>
      <c r="K23" s="103">
        <f t="shared" si="2"/>
        <v>20.08208910832193</v>
      </c>
    </row>
    <row r="24" spans="1:11" ht="12.75">
      <c r="A24" s="3" t="s">
        <v>64</v>
      </c>
      <c r="B24" s="4">
        <v>317</v>
      </c>
      <c r="C24" s="4">
        <v>109</v>
      </c>
      <c r="D24" s="215"/>
      <c r="E24" s="4">
        <v>1703</v>
      </c>
      <c r="F24" s="4">
        <v>946</v>
      </c>
      <c r="G24" s="85"/>
      <c r="H24" s="4">
        <f t="shared" si="5"/>
        <v>2020</v>
      </c>
      <c r="I24" s="4">
        <f t="shared" si="6"/>
        <v>1055</v>
      </c>
      <c r="J24" s="4">
        <f t="shared" si="1"/>
        <v>3075</v>
      </c>
      <c r="K24" s="19">
        <f t="shared" si="2"/>
        <v>2.613084969875167</v>
      </c>
    </row>
    <row r="25" spans="1:11" ht="12.75">
      <c r="A25" s="3" t="s">
        <v>65</v>
      </c>
      <c r="B25" s="4">
        <v>2487</v>
      </c>
      <c r="C25" s="4">
        <v>1193</v>
      </c>
      <c r="D25" s="215"/>
      <c r="E25" s="4">
        <v>10523</v>
      </c>
      <c r="F25" s="4">
        <v>6354</v>
      </c>
      <c r="G25" s="85"/>
      <c r="H25" s="4">
        <f t="shared" si="5"/>
        <v>13010</v>
      </c>
      <c r="I25" s="4">
        <f t="shared" si="6"/>
        <v>7547</v>
      </c>
      <c r="J25" s="4">
        <f t="shared" si="1"/>
        <v>20557</v>
      </c>
      <c r="K25" s="19">
        <f t="shared" si="2"/>
        <v>17.469004138446763</v>
      </c>
    </row>
    <row r="26" spans="1:11" ht="18.75" customHeight="1">
      <c r="A26" s="83" t="s">
        <v>66</v>
      </c>
      <c r="B26" s="105">
        <f>B27+B28+B29</f>
        <v>1045</v>
      </c>
      <c r="C26" s="105">
        <f>C27+C28+C29</f>
        <v>478</v>
      </c>
      <c r="D26" s="105"/>
      <c r="E26" s="105">
        <f>E27+E28+E29</f>
        <v>5193</v>
      </c>
      <c r="F26" s="105">
        <f>F27+F28+F29</f>
        <v>2892</v>
      </c>
      <c r="G26" s="105"/>
      <c r="H26" s="105">
        <f t="shared" si="5"/>
        <v>6238</v>
      </c>
      <c r="I26" s="105">
        <f t="shared" si="6"/>
        <v>3370</v>
      </c>
      <c r="J26" s="105">
        <f t="shared" si="1"/>
        <v>9608</v>
      </c>
      <c r="K26" s="103">
        <f t="shared" si="2"/>
        <v>8.16472207823109</v>
      </c>
    </row>
    <row r="27" spans="1:11" ht="12.75">
      <c r="A27" s="3" t="s">
        <v>67</v>
      </c>
      <c r="B27" s="4">
        <v>322</v>
      </c>
      <c r="C27" s="4">
        <v>112</v>
      </c>
      <c r="D27" s="215"/>
      <c r="E27" s="4">
        <v>1429</v>
      </c>
      <c r="F27" s="4">
        <v>816</v>
      </c>
      <c r="G27" s="85"/>
      <c r="H27" s="4">
        <f t="shared" si="5"/>
        <v>1751</v>
      </c>
      <c r="I27" s="4">
        <f t="shared" si="6"/>
        <v>928</v>
      </c>
      <c r="J27" s="4">
        <f t="shared" si="1"/>
        <v>2679</v>
      </c>
      <c r="K27" s="19">
        <f t="shared" si="2"/>
        <v>2.2765706127790475</v>
      </c>
    </row>
    <row r="28" spans="1:11" ht="12.75">
      <c r="A28" s="1" t="s">
        <v>68</v>
      </c>
      <c r="B28" s="4">
        <v>338</v>
      </c>
      <c r="C28" s="4">
        <v>182</v>
      </c>
      <c r="D28" s="215"/>
      <c r="E28" s="4">
        <v>1835</v>
      </c>
      <c r="F28" s="4">
        <v>947</v>
      </c>
      <c r="G28" s="85"/>
      <c r="H28" s="4">
        <f t="shared" si="5"/>
        <v>2173</v>
      </c>
      <c r="I28" s="4">
        <f t="shared" si="6"/>
        <v>1129</v>
      </c>
      <c r="J28" s="4">
        <f t="shared" si="1"/>
        <v>3302</v>
      </c>
      <c r="K28" s="19">
        <f t="shared" si="2"/>
        <v>2.805985876594407</v>
      </c>
    </row>
    <row r="29" spans="1:11" ht="12.75">
      <c r="A29" s="1" t="s">
        <v>69</v>
      </c>
      <c r="B29" s="4">
        <v>385</v>
      </c>
      <c r="C29" s="4">
        <v>184</v>
      </c>
      <c r="D29" s="215"/>
      <c r="E29" s="4">
        <v>1929</v>
      </c>
      <c r="F29" s="4">
        <v>1129</v>
      </c>
      <c r="G29" s="85"/>
      <c r="H29" s="4">
        <f t="shared" si="5"/>
        <v>2314</v>
      </c>
      <c r="I29" s="4">
        <f t="shared" si="6"/>
        <v>1313</v>
      </c>
      <c r="J29" s="4">
        <f t="shared" si="1"/>
        <v>3627</v>
      </c>
      <c r="K29" s="19">
        <f t="shared" si="2"/>
        <v>3.082165588857636</v>
      </c>
    </row>
    <row r="30" spans="1:11" ht="18.75" customHeight="1">
      <c r="A30" s="14" t="s">
        <v>70</v>
      </c>
      <c r="B30" s="105">
        <f>B31+B32</f>
        <v>408</v>
      </c>
      <c r="C30" s="105">
        <f>C31+C32</f>
        <v>234</v>
      </c>
      <c r="D30" s="105"/>
      <c r="E30" s="105">
        <f>E31+E32</f>
        <v>2229</v>
      </c>
      <c r="F30" s="105">
        <f>F31+F32</f>
        <v>1493</v>
      </c>
      <c r="G30" s="105"/>
      <c r="H30" s="105">
        <f t="shared" si="5"/>
        <v>2637</v>
      </c>
      <c r="I30" s="105">
        <f t="shared" si="6"/>
        <v>1727</v>
      </c>
      <c r="J30" s="105">
        <f t="shared" si="1"/>
        <v>4364</v>
      </c>
      <c r="K30" s="103">
        <f t="shared" si="2"/>
        <v>3.708456197897635</v>
      </c>
    </row>
    <row r="31" spans="1:11" ht="12.75">
      <c r="A31" s="1" t="s">
        <v>71</v>
      </c>
      <c r="B31" s="4">
        <v>344</v>
      </c>
      <c r="C31" s="4">
        <v>203</v>
      </c>
      <c r="D31" s="215"/>
      <c r="E31" s="4">
        <v>1420</v>
      </c>
      <c r="F31" s="4">
        <v>965</v>
      </c>
      <c r="G31" s="85"/>
      <c r="H31" s="4">
        <f>B31+E31</f>
        <v>1764</v>
      </c>
      <c r="I31" s="4">
        <f t="shared" si="6"/>
        <v>1168</v>
      </c>
      <c r="J31" s="4">
        <f t="shared" si="1"/>
        <v>2932</v>
      </c>
      <c r="K31" s="19">
        <f t="shared" si="2"/>
        <v>2.491565896479346</v>
      </c>
    </row>
    <row r="32" spans="1:11" ht="12.75">
      <c r="A32" s="1" t="s">
        <v>72</v>
      </c>
      <c r="B32" s="4">
        <v>64</v>
      </c>
      <c r="C32" s="4">
        <v>31</v>
      </c>
      <c r="D32" s="215"/>
      <c r="E32" s="4">
        <v>809</v>
      </c>
      <c r="F32" s="4">
        <v>528</v>
      </c>
      <c r="G32" s="85"/>
      <c r="H32" s="4">
        <f t="shared" si="5"/>
        <v>873</v>
      </c>
      <c r="I32" s="4">
        <f t="shared" si="6"/>
        <v>559</v>
      </c>
      <c r="J32" s="4">
        <f t="shared" si="1"/>
        <v>1432</v>
      </c>
      <c r="K32" s="19">
        <f t="shared" si="2"/>
        <v>1.216890301418289</v>
      </c>
    </row>
    <row r="33" spans="1:11" ht="18.75" customHeight="1">
      <c r="A33" s="14" t="s">
        <v>73</v>
      </c>
      <c r="B33" s="105">
        <f>B34+B35</f>
        <v>316</v>
      </c>
      <c r="C33" s="105">
        <f>C34+C35</f>
        <v>195</v>
      </c>
      <c r="D33" s="105"/>
      <c r="E33" s="105">
        <f>E34+E35</f>
        <v>2623</v>
      </c>
      <c r="F33" s="105">
        <f>F34+F35</f>
        <v>1989</v>
      </c>
      <c r="G33" s="105"/>
      <c r="H33" s="105">
        <f t="shared" si="5"/>
        <v>2939</v>
      </c>
      <c r="I33" s="105">
        <f t="shared" si="6"/>
        <v>2184</v>
      </c>
      <c r="J33" s="105">
        <f t="shared" si="1"/>
        <v>5123</v>
      </c>
      <c r="K33" s="103">
        <f t="shared" si="2"/>
        <v>4.35344204899853</v>
      </c>
    </row>
    <row r="34" spans="1:11" ht="12.75">
      <c r="A34" s="1" t="s">
        <v>74</v>
      </c>
      <c r="B34" s="4">
        <v>178</v>
      </c>
      <c r="C34" s="4">
        <v>131</v>
      </c>
      <c r="D34" s="215"/>
      <c r="E34" s="4">
        <v>1286</v>
      </c>
      <c r="F34" s="4">
        <v>1162</v>
      </c>
      <c r="G34" s="85"/>
      <c r="H34" s="4">
        <f t="shared" si="5"/>
        <v>1464</v>
      </c>
      <c r="I34" s="4">
        <f t="shared" si="6"/>
        <v>1293</v>
      </c>
      <c r="J34" s="4">
        <f t="shared" si="1"/>
        <v>2757</v>
      </c>
      <c r="K34" s="19">
        <f t="shared" si="2"/>
        <v>2.3428537437222228</v>
      </c>
    </row>
    <row r="35" spans="1:11" ht="12.75">
      <c r="A35" s="2" t="s">
        <v>75</v>
      </c>
      <c r="B35" s="59">
        <v>138</v>
      </c>
      <c r="C35" s="59">
        <v>64</v>
      </c>
      <c r="D35" s="232"/>
      <c r="E35" s="59">
        <v>1337</v>
      </c>
      <c r="F35" s="59">
        <v>827</v>
      </c>
      <c r="G35" s="88"/>
      <c r="H35" s="59">
        <f t="shared" si="5"/>
        <v>1475</v>
      </c>
      <c r="I35" s="59">
        <f t="shared" si="6"/>
        <v>891</v>
      </c>
      <c r="J35" s="59">
        <f t="shared" si="1"/>
        <v>2366</v>
      </c>
      <c r="K35" s="59">
        <f t="shared" si="2"/>
        <v>2.010588305276307</v>
      </c>
    </row>
    <row r="36" spans="1:15" ht="24" customHeight="1">
      <c r="A36" s="2"/>
      <c r="B36" s="19"/>
      <c r="C36" s="19"/>
      <c r="D36" s="19"/>
      <c r="E36" s="19"/>
      <c r="F36" s="19"/>
      <c r="G36" s="19"/>
      <c r="H36" s="19"/>
      <c r="I36" s="19"/>
      <c r="J36" s="19"/>
      <c r="K36" s="6"/>
      <c r="L36" s="6"/>
      <c r="M36" s="6"/>
      <c r="N36" s="6"/>
      <c r="O36" s="6"/>
    </row>
    <row r="37" spans="1:15" ht="36.75" customHeight="1">
      <c r="A37" s="270" t="s">
        <v>216</v>
      </c>
      <c r="B37" s="272"/>
      <c r="C37" s="272"/>
      <c r="D37" s="272"/>
      <c r="E37" s="272"/>
      <c r="F37" s="272"/>
      <c r="G37" s="272"/>
      <c r="H37" s="272"/>
      <c r="I37" s="272"/>
      <c r="J37" s="272"/>
      <c r="K37" s="264"/>
      <c r="L37" s="54"/>
      <c r="M37" s="54"/>
      <c r="N37" s="54"/>
      <c r="O37" s="54"/>
    </row>
    <row r="39" spans="1:10" ht="12.75">
      <c r="A39" s="6"/>
      <c r="B39" s="6"/>
      <c r="C39" s="6"/>
      <c r="D39" s="6"/>
      <c r="E39" s="6"/>
      <c r="F39" s="6"/>
      <c r="G39" s="6"/>
      <c r="H39" s="6"/>
      <c r="I39" s="6"/>
      <c r="J39" s="6"/>
    </row>
    <row r="40" spans="1:15" ht="12.75">
      <c r="A40" s="56"/>
      <c r="B40" s="54"/>
      <c r="C40" s="54"/>
      <c r="D40" s="54"/>
      <c r="E40" s="54"/>
      <c r="F40" s="54"/>
      <c r="G40" s="54"/>
      <c r="H40" s="54"/>
      <c r="I40" s="54"/>
      <c r="J40" s="54"/>
      <c r="K40" s="54"/>
      <c r="L40" s="54"/>
      <c r="M40" s="54"/>
      <c r="N40" s="54"/>
      <c r="O40" s="54"/>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conditionalFormatting sqref="B6:J35">
    <cfRule type="cellIs" priority="2" dxfId="0" operator="between" stopIfTrue="1">
      <formula>1</formula>
      <formula>2</formula>
    </cfRule>
  </conditionalFormatting>
  <conditionalFormatting sqref="B6:C35 E6:F35 H6:J35">
    <cfRule type="cellIs" priority="1" dxfId="1" operator="equal" stopIfTrue="1">
      <formula>0</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O37"/>
  <sheetViews>
    <sheetView zoomScalePageLayoutView="0" workbookViewId="0" topLeftCell="A1">
      <selection activeCell="A2" sqref="A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 customHeight="1">
      <c r="A1" s="287" t="s">
        <v>207</v>
      </c>
      <c r="B1" s="272"/>
      <c r="C1" s="272"/>
      <c r="D1" s="272"/>
      <c r="E1" s="272"/>
      <c r="F1" s="272"/>
      <c r="G1" s="272"/>
      <c r="H1" s="272"/>
      <c r="I1" s="272"/>
      <c r="J1" s="272"/>
      <c r="K1" s="266"/>
      <c r="L1" s="264"/>
      <c r="M1" s="17"/>
      <c r="N1" s="17"/>
      <c r="O1" s="16"/>
    </row>
    <row r="2" spans="1:15" ht="12.75" customHeight="1">
      <c r="A2" s="23"/>
      <c r="B2" s="26"/>
      <c r="C2" s="26"/>
      <c r="D2" s="26"/>
      <c r="E2" s="26"/>
      <c r="F2" s="26"/>
      <c r="G2" s="26"/>
      <c r="H2" s="26"/>
      <c r="I2" s="26"/>
      <c r="J2" s="26"/>
      <c r="K2" s="17"/>
      <c r="L2" s="17"/>
      <c r="M2" s="17"/>
      <c r="N2" s="17"/>
      <c r="O2" s="16"/>
    </row>
    <row r="3" spans="1:15" ht="24.75" customHeight="1">
      <c r="A3" s="267" t="s">
        <v>208</v>
      </c>
      <c r="B3" s="267"/>
      <c r="C3" s="267"/>
      <c r="D3" s="267"/>
      <c r="E3" s="267"/>
      <c r="F3" s="267"/>
      <c r="G3" s="267"/>
      <c r="H3" s="267"/>
      <c r="I3" s="267"/>
      <c r="J3" s="267"/>
      <c r="K3" s="275"/>
      <c r="L3" s="17"/>
      <c r="M3" s="17"/>
      <c r="N3" s="17"/>
      <c r="O3" s="16"/>
    </row>
    <row r="4" spans="1:15" ht="18.75" customHeight="1">
      <c r="A4" s="15" t="s">
        <v>78</v>
      </c>
      <c r="B4" s="257" t="s">
        <v>4</v>
      </c>
      <c r="C4" s="257"/>
      <c r="D4" s="12"/>
      <c r="E4" s="257" t="s">
        <v>154</v>
      </c>
      <c r="F4" s="257"/>
      <c r="G4" s="12"/>
      <c r="H4" s="80" t="s">
        <v>3</v>
      </c>
      <c r="I4" s="80"/>
      <c r="J4" s="80"/>
      <c r="K4" s="80"/>
      <c r="L4" s="15"/>
      <c r="M4" s="12"/>
      <c r="N4" s="12"/>
      <c r="O4" s="12"/>
    </row>
    <row r="5" spans="1:15" ht="24.75" customHeight="1">
      <c r="A5" s="5" t="s">
        <v>87</v>
      </c>
      <c r="B5" s="10" t="s">
        <v>47</v>
      </c>
      <c r="C5" s="10" t="s">
        <v>48</v>
      </c>
      <c r="D5" s="10"/>
      <c r="E5" s="10" t="s">
        <v>47</v>
      </c>
      <c r="F5" s="10" t="s">
        <v>48</v>
      </c>
      <c r="G5" s="10"/>
      <c r="H5" s="10" t="s">
        <v>47</v>
      </c>
      <c r="I5" s="10" t="s">
        <v>48</v>
      </c>
      <c r="J5" s="45" t="s">
        <v>32</v>
      </c>
      <c r="K5" s="45" t="s">
        <v>76</v>
      </c>
      <c r="L5" s="53"/>
      <c r="M5" s="53"/>
      <c r="N5" s="52"/>
      <c r="O5" s="20"/>
    </row>
    <row r="6" spans="1:15" ht="18.75" customHeight="1">
      <c r="A6" s="102" t="s">
        <v>19</v>
      </c>
      <c r="B6" s="103">
        <f>B8+B9+B15+B20+B23+B26+B30+B33</f>
        <v>6756</v>
      </c>
      <c r="C6" s="103">
        <f>C8+C9+C15+C20+C23+C26+C30+C33</f>
        <v>3176</v>
      </c>
      <c r="D6" s="103"/>
      <c r="E6" s="103">
        <f>E8+E9+E15+E20+E23+E26+E30+E33</f>
        <v>41594</v>
      </c>
      <c r="F6" s="103">
        <f>F8+F9+F15+F20+F23+F26+F30+F33</f>
        <v>27639</v>
      </c>
      <c r="G6" s="103"/>
      <c r="H6" s="103">
        <f>H8+H9+H15+H20+H23+H26+H30+H33</f>
        <v>48350</v>
      </c>
      <c r="I6" s="103">
        <f>I8+I9+I15+I20+I23+I26+I30+I33</f>
        <v>30815</v>
      </c>
      <c r="J6" s="103">
        <f>J8+J9+J15+J20+J23+J26+J30+J33</f>
        <v>79165</v>
      </c>
      <c r="K6" s="103">
        <f>K8+K9+K15+K20+K23+K26+K30+K33</f>
        <v>99.99999999999999</v>
      </c>
      <c r="L6" s="53"/>
      <c r="M6" s="53"/>
      <c r="N6" s="52"/>
      <c r="O6" s="20"/>
    </row>
    <row r="7" spans="1:15" ht="18.75" customHeight="1">
      <c r="A7" s="57" t="s">
        <v>18</v>
      </c>
      <c r="B7" s="103">
        <f>B8</f>
        <v>1812</v>
      </c>
      <c r="C7" s="103">
        <f>C8</f>
        <v>656</v>
      </c>
      <c r="D7" s="99"/>
      <c r="E7" s="103">
        <f>E8</f>
        <v>9328</v>
      </c>
      <c r="F7" s="103">
        <f>F8</f>
        <v>6201</v>
      </c>
      <c r="G7" s="103"/>
      <c r="H7" s="103">
        <f aca="true" t="shared" si="0" ref="H7:I10">B7+E7</f>
        <v>11140</v>
      </c>
      <c r="I7" s="103">
        <f t="shared" si="0"/>
        <v>6857</v>
      </c>
      <c r="J7" s="103">
        <f aca="true" t="shared" si="1" ref="J7:J35">H7+I7</f>
        <v>17997</v>
      </c>
      <c r="K7" s="103">
        <f aca="true" t="shared" si="2" ref="K7:K35">(J7/J$6)*100</f>
        <v>22.733531232236466</v>
      </c>
      <c r="L7" s="1"/>
      <c r="M7" s="4"/>
      <c r="N7" s="1"/>
      <c r="O7" s="1"/>
    </row>
    <row r="8" spans="1:15" ht="12.75">
      <c r="A8" s="1" t="s">
        <v>49</v>
      </c>
      <c r="B8" s="4">
        <v>1812</v>
      </c>
      <c r="C8" s="4">
        <v>656</v>
      </c>
      <c r="D8" s="215"/>
      <c r="E8" s="4">
        <v>9328</v>
      </c>
      <c r="F8" s="4">
        <v>6201</v>
      </c>
      <c r="G8" s="4"/>
      <c r="H8" s="4">
        <f>B8+E8</f>
        <v>11140</v>
      </c>
      <c r="I8" s="4">
        <f t="shared" si="0"/>
        <v>6857</v>
      </c>
      <c r="J8" s="4">
        <f t="shared" si="1"/>
        <v>17997</v>
      </c>
      <c r="K8" s="19">
        <f t="shared" si="2"/>
        <v>22.733531232236466</v>
      </c>
      <c r="L8" s="1"/>
      <c r="M8" s="1"/>
      <c r="N8" s="1"/>
      <c r="O8" s="1"/>
    </row>
    <row r="9" spans="1:15" ht="18.75" customHeight="1">
      <c r="A9" s="14" t="s">
        <v>50</v>
      </c>
      <c r="B9" s="105">
        <f>B10+B11+B12+B13+B14</f>
        <v>1288</v>
      </c>
      <c r="C9" s="105">
        <f>C10+C11+C12+C13+C14</f>
        <v>683</v>
      </c>
      <c r="D9" s="105"/>
      <c r="E9" s="105">
        <f>E10+E11+E12+E13+E14</f>
        <v>7260</v>
      </c>
      <c r="F9" s="105">
        <f>F10+F11+F12+F13+F14</f>
        <v>4944</v>
      </c>
      <c r="G9" s="105"/>
      <c r="H9" s="105">
        <f t="shared" si="0"/>
        <v>8548</v>
      </c>
      <c r="I9" s="105">
        <f t="shared" si="0"/>
        <v>5627</v>
      </c>
      <c r="J9" s="105">
        <f t="shared" si="1"/>
        <v>14175</v>
      </c>
      <c r="K9" s="103">
        <f t="shared" si="2"/>
        <v>17.905640118739342</v>
      </c>
      <c r="L9" s="1"/>
      <c r="M9" s="1"/>
      <c r="N9" s="1"/>
      <c r="O9" s="1"/>
    </row>
    <row r="10" spans="1:15" ht="12.75">
      <c r="A10" s="11" t="s">
        <v>51</v>
      </c>
      <c r="B10" s="4">
        <v>196</v>
      </c>
      <c r="C10" s="4">
        <v>92</v>
      </c>
      <c r="D10" s="215"/>
      <c r="E10" s="4">
        <v>1529</v>
      </c>
      <c r="F10" s="4">
        <v>1099</v>
      </c>
      <c r="G10" s="4"/>
      <c r="H10" s="4">
        <f t="shared" si="0"/>
        <v>1725</v>
      </c>
      <c r="I10" s="4">
        <f t="shared" si="0"/>
        <v>1191</v>
      </c>
      <c r="J10" s="4">
        <f t="shared" si="1"/>
        <v>2916</v>
      </c>
      <c r="K10" s="19">
        <f t="shared" si="2"/>
        <v>3.6834459672835216</v>
      </c>
      <c r="L10" s="1"/>
      <c r="M10" s="1"/>
      <c r="N10" s="1"/>
      <c r="O10" s="1"/>
    </row>
    <row r="11" spans="1:15" ht="12.75">
      <c r="A11" s="3" t="s">
        <v>52</v>
      </c>
      <c r="B11" s="4">
        <v>314</v>
      </c>
      <c r="C11" s="4">
        <v>155</v>
      </c>
      <c r="D11" s="215"/>
      <c r="E11" s="4">
        <v>1181</v>
      </c>
      <c r="F11" s="4">
        <v>793</v>
      </c>
      <c r="G11" s="4"/>
      <c r="H11" s="4">
        <f aca="true" t="shared" si="3" ref="H11:I14">B11+E11</f>
        <v>1495</v>
      </c>
      <c r="I11" s="4">
        <f t="shared" si="3"/>
        <v>948</v>
      </c>
      <c r="J11" s="4">
        <f t="shared" si="1"/>
        <v>2443</v>
      </c>
      <c r="K11" s="19">
        <f t="shared" si="2"/>
        <v>3.08595970441483</v>
      </c>
      <c r="L11" s="1"/>
      <c r="M11" s="1"/>
      <c r="N11" s="1"/>
      <c r="O11" s="1"/>
    </row>
    <row r="12" spans="1:15" ht="12.75">
      <c r="A12" s="3" t="s">
        <v>53</v>
      </c>
      <c r="B12" s="4">
        <v>344</v>
      </c>
      <c r="C12" s="4">
        <v>167</v>
      </c>
      <c r="D12" s="215"/>
      <c r="E12" s="4">
        <v>2178</v>
      </c>
      <c r="F12" s="4">
        <v>1463</v>
      </c>
      <c r="G12" s="4"/>
      <c r="H12" s="4">
        <f t="shared" si="3"/>
        <v>2522</v>
      </c>
      <c r="I12" s="4">
        <f t="shared" si="3"/>
        <v>1630</v>
      </c>
      <c r="J12" s="4">
        <f t="shared" si="1"/>
        <v>4152</v>
      </c>
      <c r="K12" s="19">
        <f t="shared" si="2"/>
        <v>5.244741994568307</v>
      </c>
      <c r="L12" s="1"/>
      <c r="M12" s="4"/>
      <c r="N12" s="1"/>
      <c r="O12" s="1"/>
    </row>
    <row r="13" spans="1:15" ht="12.75">
      <c r="A13" s="3" t="s">
        <v>121</v>
      </c>
      <c r="B13" s="4">
        <v>171</v>
      </c>
      <c r="C13" s="4">
        <v>117</v>
      </c>
      <c r="D13" s="215"/>
      <c r="E13" s="4">
        <v>1194</v>
      </c>
      <c r="F13" s="4">
        <v>773</v>
      </c>
      <c r="G13" s="4"/>
      <c r="H13" s="4">
        <f t="shared" si="3"/>
        <v>1365</v>
      </c>
      <c r="I13" s="4">
        <f t="shared" si="3"/>
        <v>890</v>
      </c>
      <c r="J13" s="4">
        <f t="shared" si="1"/>
        <v>2255</v>
      </c>
      <c r="K13" s="19">
        <f t="shared" si="2"/>
        <v>2.8484810206530664</v>
      </c>
      <c r="L13" s="1"/>
      <c r="M13" s="1"/>
      <c r="N13" s="1"/>
      <c r="O13" s="1"/>
    </row>
    <row r="14" spans="1:15" ht="12.75">
      <c r="A14" s="3" t="s">
        <v>54</v>
      </c>
      <c r="B14" s="4">
        <v>263</v>
      </c>
      <c r="C14" s="4">
        <v>152</v>
      </c>
      <c r="D14" s="215"/>
      <c r="E14" s="4">
        <v>1178</v>
      </c>
      <c r="F14" s="4">
        <v>816</v>
      </c>
      <c r="G14" s="4"/>
      <c r="H14" s="4">
        <f t="shared" si="3"/>
        <v>1441</v>
      </c>
      <c r="I14" s="4">
        <f t="shared" si="3"/>
        <v>968</v>
      </c>
      <c r="J14" s="4">
        <f t="shared" si="1"/>
        <v>2409</v>
      </c>
      <c r="K14" s="19">
        <f t="shared" si="2"/>
        <v>3.0430114318196173</v>
      </c>
      <c r="L14" s="1"/>
      <c r="M14" s="1"/>
      <c r="N14" s="1"/>
      <c r="O14" s="1"/>
    </row>
    <row r="15" spans="1:11" ht="18.75" customHeight="1">
      <c r="A15" s="83" t="s">
        <v>55</v>
      </c>
      <c r="B15" s="105">
        <f>B16+B17+B18+B19</f>
        <v>512</v>
      </c>
      <c r="C15" s="105">
        <f>C16+C17+C18+C19</f>
        <v>232</v>
      </c>
      <c r="D15" s="105"/>
      <c r="E15" s="105">
        <f>E16+E17+E18+E19</f>
        <v>3435</v>
      </c>
      <c r="F15" s="105">
        <f>F16+F17+F18+F19</f>
        <v>2124</v>
      </c>
      <c r="G15" s="105"/>
      <c r="H15" s="105">
        <f>B15+E15</f>
        <v>3947</v>
      </c>
      <c r="I15" s="105">
        <f>C15+F15</f>
        <v>2356</v>
      </c>
      <c r="J15" s="105">
        <f t="shared" si="1"/>
        <v>6303</v>
      </c>
      <c r="K15" s="103">
        <f t="shared" si="2"/>
        <v>7.961851828459547</v>
      </c>
    </row>
    <row r="16" spans="1:11" ht="12.75">
      <c r="A16" s="3" t="s">
        <v>56</v>
      </c>
      <c r="B16" s="4">
        <v>213</v>
      </c>
      <c r="C16" s="4">
        <v>85</v>
      </c>
      <c r="D16" s="215"/>
      <c r="E16" s="4">
        <v>1534</v>
      </c>
      <c r="F16" s="4">
        <v>868</v>
      </c>
      <c r="G16" s="4"/>
      <c r="H16" s="4">
        <f>B16+E16</f>
        <v>1747</v>
      </c>
      <c r="I16" s="4">
        <f>C16+F16</f>
        <v>953</v>
      </c>
      <c r="J16" s="4">
        <f t="shared" si="1"/>
        <v>2700</v>
      </c>
      <c r="K16" s="19">
        <f t="shared" si="2"/>
        <v>3.4105981178551126</v>
      </c>
    </row>
    <row r="17" spans="1:11" ht="12.75">
      <c r="A17" s="3" t="s">
        <v>57</v>
      </c>
      <c r="B17" s="4">
        <v>135</v>
      </c>
      <c r="C17" s="4">
        <v>53</v>
      </c>
      <c r="D17" s="215"/>
      <c r="E17" s="4">
        <v>600</v>
      </c>
      <c r="F17" s="4">
        <v>418</v>
      </c>
      <c r="G17" s="4"/>
      <c r="H17" s="4">
        <f aca="true" t="shared" si="4" ref="H17:I19">B17+E17</f>
        <v>735</v>
      </c>
      <c r="I17" s="4">
        <f t="shared" si="4"/>
        <v>471</v>
      </c>
      <c r="J17" s="4">
        <f t="shared" si="1"/>
        <v>1206</v>
      </c>
      <c r="K17" s="19">
        <f t="shared" si="2"/>
        <v>1.5234004926419504</v>
      </c>
    </row>
    <row r="18" spans="1:11" ht="12.75">
      <c r="A18" s="3" t="s">
        <v>58</v>
      </c>
      <c r="B18" s="4">
        <v>147</v>
      </c>
      <c r="C18" s="4">
        <v>76</v>
      </c>
      <c r="D18" s="215"/>
      <c r="E18" s="4">
        <v>1002</v>
      </c>
      <c r="F18" s="4">
        <v>654</v>
      </c>
      <c r="G18" s="4"/>
      <c r="H18" s="4">
        <f t="shared" si="4"/>
        <v>1149</v>
      </c>
      <c r="I18" s="4">
        <f t="shared" si="4"/>
        <v>730</v>
      </c>
      <c r="J18" s="4">
        <f t="shared" si="1"/>
        <v>1879</v>
      </c>
      <c r="K18" s="19">
        <f t="shared" si="2"/>
        <v>2.37352365312954</v>
      </c>
    </row>
    <row r="19" spans="1:11" ht="12.75">
      <c r="A19" s="3" t="s">
        <v>59</v>
      </c>
      <c r="B19" s="4">
        <v>17</v>
      </c>
      <c r="C19" s="4">
        <v>18</v>
      </c>
      <c r="D19" s="215"/>
      <c r="E19" s="4">
        <v>299</v>
      </c>
      <c r="F19" s="4">
        <v>184</v>
      </c>
      <c r="G19" s="4"/>
      <c r="H19" s="4">
        <f t="shared" si="4"/>
        <v>316</v>
      </c>
      <c r="I19" s="4">
        <f t="shared" si="4"/>
        <v>202</v>
      </c>
      <c r="J19" s="4">
        <f t="shared" si="1"/>
        <v>518</v>
      </c>
      <c r="K19" s="19">
        <f t="shared" si="2"/>
        <v>0.6543295648329439</v>
      </c>
    </row>
    <row r="20" spans="1:11" ht="18.75" customHeight="1">
      <c r="A20" s="83" t="s">
        <v>60</v>
      </c>
      <c r="B20" s="105">
        <f>B21+B22</f>
        <v>1057</v>
      </c>
      <c r="C20" s="105">
        <f>C21+C22</f>
        <v>487</v>
      </c>
      <c r="D20" s="106"/>
      <c r="E20" s="105">
        <f>E21+E22</f>
        <v>6093</v>
      </c>
      <c r="F20" s="105">
        <f>F21+F22</f>
        <v>4035</v>
      </c>
      <c r="G20" s="105"/>
      <c r="H20" s="105">
        <f aca="true" t="shared" si="5" ref="H20:H35">B20+E20</f>
        <v>7150</v>
      </c>
      <c r="I20" s="105">
        <f aca="true" t="shared" si="6" ref="I20:I35">C20+F20</f>
        <v>4522</v>
      </c>
      <c r="J20" s="105">
        <f t="shared" si="1"/>
        <v>11672</v>
      </c>
      <c r="K20" s="103">
        <f t="shared" si="2"/>
        <v>14.743889345038843</v>
      </c>
    </row>
    <row r="21" spans="1:11" ht="12.75">
      <c r="A21" s="3" t="s">
        <v>61</v>
      </c>
      <c r="B21" s="4">
        <v>71</v>
      </c>
      <c r="C21" s="4">
        <v>34</v>
      </c>
      <c r="D21" s="215"/>
      <c r="E21" s="4">
        <v>664</v>
      </c>
      <c r="F21" s="4">
        <v>420</v>
      </c>
      <c r="G21" s="4"/>
      <c r="H21" s="4">
        <f t="shared" si="5"/>
        <v>735</v>
      </c>
      <c r="I21" s="4">
        <f t="shared" si="6"/>
        <v>454</v>
      </c>
      <c r="J21" s="4">
        <f t="shared" si="1"/>
        <v>1189</v>
      </c>
      <c r="K21" s="19">
        <f t="shared" si="2"/>
        <v>1.5019263563443441</v>
      </c>
    </row>
    <row r="22" spans="1:11" ht="12.75">
      <c r="A22" s="21" t="s">
        <v>62</v>
      </c>
      <c r="B22" s="4">
        <v>986</v>
      </c>
      <c r="C22" s="4">
        <v>453</v>
      </c>
      <c r="D22" s="215"/>
      <c r="E22" s="4">
        <v>5429</v>
      </c>
      <c r="F22" s="4">
        <v>3615</v>
      </c>
      <c r="G22" s="4"/>
      <c r="H22" s="4">
        <f t="shared" si="5"/>
        <v>6415</v>
      </c>
      <c r="I22" s="4">
        <f t="shared" si="6"/>
        <v>4068</v>
      </c>
      <c r="J22" s="4">
        <f t="shared" si="1"/>
        <v>10483</v>
      </c>
      <c r="K22" s="19">
        <f t="shared" si="2"/>
        <v>13.2419629886945</v>
      </c>
    </row>
    <row r="23" spans="1:11" ht="15" customHeight="1">
      <c r="A23" s="83" t="s">
        <v>63</v>
      </c>
      <c r="B23" s="105">
        <f>B24+B25</f>
        <v>1258</v>
      </c>
      <c r="C23" s="105">
        <f>C24+C25</f>
        <v>636</v>
      </c>
      <c r="D23" s="106"/>
      <c r="E23" s="105">
        <f>E24+E25</f>
        <v>8531</v>
      </c>
      <c r="F23" s="105">
        <f>F24+F25</f>
        <v>5469</v>
      </c>
      <c r="G23" s="4"/>
      <c r="H23" s="105">
        <f t="shared" si="5"/>
        <v>9789</v>
      </c>
      <c r="I23" s="105">
        <f t="shared" si="6"/>
        <v>6105</v>
      </c>
      <c r="J23" s="105">
        <f t="shared" si="1"/>
        <v>15894</v>
      </c>
      <c r="K23" s="103">
        <f t="shared" si="2"/>
        <v>20.077054253773763</v>
      </c>
    </row>
    <row r="24" spans="1:11" ht="12.75">
      <c r="A24" s="3" t="s">
        <v>64</v>
      </c>
      <c r="B24" s="4">
        <v>141</v>
      </c>
      <c r="C24" s="4">
        <v>54</v>
      </c>
      <c r="D24" s="215"/>
      <c r="E24" s="4">
        <v>1214</v>
      </c>
      <c r="F24" s="4">
        <v>704</v>
      </c>
      <c r="G24" s="4"/>
      <c r="H24" s="4">
        <f t="shared" si="5"/>
        <v>1355</v>
      </c>
      <c r="I24" s="4">
        <f t="shared" si="6"/>
        <v>758</v>
      </c>
      <c r="J24" s="4">
        <f t="shared" si="1"/>
        <v>2113</v>
      </c>
      <c r="K24" s="19">
        <f t="shared" si="2"/>
        <v>2.6691088233436493</v>
      </c>
    </row>
    <row r="25" spans="1:11" ht="12.75">
      <c r="A25" s="3" t="s">
        <v>65</v>
      </c>
      <c r="B25" s="4">
        <v>1117</v>
      </c>
      <c r="C25" s="4">
        <v>582</v>
      </c>
      <c r="D25" s="215"/>
      <c r="E25" s="4">
        <v>7317</v>
      </c>
      <c r="F25" s="4">
        <v>4765</v>
      </c>
      <c r="G25" s="4"/>
      <c r="H25" s="4">
        <f t="shared" si="5"/>
        <v>8434</v>
      </c>
      <c r="I25" s="4">
        <f t="shared" si="6"/>
        <v>5347</v>
      </c>
      <c r="J25" s="4">
        <f t="shared" si="1"/>
        <v>13781</v>
      </c>
      <c r="K25" s="19">
        <f t="shared" si="2"/>
        <v>17.407945430430114</v>
      </c>
    </row>
    <row r="26" spans="1:11" ht="18.75" customHeight="1">
      <c r="A26" s="83" t="s">
        <v>66</v>
      </c>
      <c r="B26" s="105">
        <f>B27+B28+B29</f>
        <v>486</v>
      </c>
      <c r="C26" s="105">
        <f>C27+C28+C29</f>
        <v>227</v>
      </c>
      <c r="D26" s="106"/>
      <c r="E26" s="105">
        <f>E27+E28+E29</f>
        <v>3515</v>
      </c>
      <c r="F26" s="105">
        <f>F27+F28+F29</f>
        <v>2188</v>
      </c>
      <c r="G26" s="105"/>
      <c r="H26" s="105">
        <f t="shared" si="5"/>
        <v>4001</v>
      </c>
      <c r="I26" s="105">
        <f t="shared" si="6"/>
        <v>2415</v>
      </c>
      <c r="J26" s="105">
        <f t="shared" si="1"/>
        <v>6416</v>
      </c>
      <c r="K26" s="103">
        <f t="shared" si="2"/>
        <v>8.104591675614223</v>
      </c>
    </row>
    <row r="27" spans="1:11" ht="12.75">
      <c r="A27" s="3" t="s">
        <v>67</v>
      </c>
      <c r="B27" s="4">
        <v>137</v>
      </c>
      <c r="C27" s="4">
        <v>52</v>
      </c>
      <c r="D27" s="215"/>
      <c r="E27" s="4">
        <v>970</v>
      </c>
      <c r="F27" s="4">
        <v>640</v>
      </c>
      <c r="G27" s="4"/>
      <c r="H27" s="4">
        <f t="shared" si="5"/>
        <v>1107</v>
      </c>
      <c r="I27" s="4">
        <f t="shared" si="6"/>
        <v>692</v>
      </c>
      <c r="J27" s="4">
        <f t="shared" si="1"/>
        <v>1799</v>
      </c>
      <c r="K27" s="19">
        <f t="shared" si="2"/>
        <v>2.272468894081981</v>
      </c>
    </row>
    <row r="28" spans="1:11" ht="12.75">
      <c r="A28" s="1" t="s">
        <v>68</v>
      </c>
      <c r="B28" s="4">
        <v>153</v>
      </c>
      <c r="C28" s="4">
        <v>81</v>
      </c>
      <c r="D28" s="215"/>
      <c r="E28" s="4">
        <v>1236</v>
      </c>
      <c r="F28" s="4">
        <v>717</v>
      </c>
      <c r="G28" s="4"/>
      <c r="H28" s="4">
        <f t="shared" si="5"/>
        <v>1389</v>
      </c>
      <c r="I28" s="4">
        <f t="shared" si="6"/>
        <v>798</v>
      </c>
      <c r="J28" s="4">
        <f t="shared" si="1"/>
        <v>2187</v>
      </c>
      <c r="K28" s="19">
        <f t="shared" si="2"/>
        <v>2.762584475462641</v>
      </c>
    </row>
    <row r="29" spans="1:11" ht="12.75">
      <c r="A29" s="1" t="s">
        <v>69</v>
      </c>
      <c r="B29" s="4">
        <v>196</v>
      </c>
      <c r="C29" s="4">
        <v>94</v>
      </c>
      <c r="D29" s="215"/>
      <c r="E29" s="4">
        <v>1309</v>
      </c>
      <c r="F29" s="4">
        <v>831</v>
      </c>
      <c r="G29" s="4"/>
      <c r="H29" s="4">
        <f t="shared" si="5"/>
        <v>1505</v>
      </c>
      <c r="I29" s="4">
        <f t="shared" si="6"/>
        <v>925</v>
      </c>
      <c r="J29" s="4">
        <f t="shared" si="1"/>
        <v>2430</v>
      </c>
      <c r="K29" s="19">
        <f t="shared" si="2"/>
        <v>3.0695383060696013</v>
      </c>
    </row>
    <row r="30" spans="1:11" ht="18.75" customHeight="1">
      <c r="A30" s="14" t="s">
        <v>70</v>
      </c>
      <c r="B30" s="105">
        <f>B31+B32</f>
        <v>185</v>
      </c>
      <c r="C30" s="105">
        <f>C31+C32</f>
        <v>131</v>
      </c>
      <c r="D30" s="106"/>
      <c r="E30" s="105">
        <f>E31+E32</f>
        <v>1562</v>
      </c>
      <c r="F30" s="105">
        <f>F31+F32</f>
        <v>1118</v>
      </c>
      <c r="G30" s="105"/>
      <c r="H30" s="105">
        <f t="shared" si="5"/>
        <v>1747</v>
      </c>
      <c r="I30" s="105">
        <f t="shared" si="6"/>
        <v>1249</v>
      </c>
      <c r="J30" s="105">
        <f t="shared" si="1"/>
        <v>2996</v>
      </c>
      <c r="K30" s="103">
        <f t="shared" si="2"/>
        <v>3.78450072633108</v>
      </c>
    </row>
    <row r="31" spans="1:11" ht="12.75">
      <c r="A31" s="1" t="s">
        <v>71</v>
      </c>
      <c r="B31" s="4">
        <v>145</v>
      </c>
      <c r="C31" s="4">
        <v>114</v>
      </c>
      <c r="D31" s="215"/>
      <c r="E31" s="4">
        <v>949</v>
      </c>
      <c r="F31" s="4">
        <v>702</v>
      </c>
      <c r="G31" s="4"/>
      <c r="H31" s="4">
        <f t="shared" si="5"/>
        <v>1094</v>
      </c>
      <c r="I31" s="4">
        <f t="shared" si="6"/>
        <v>816</v>
      </c>
      <c r="J31" s="4">
        <f t="shared" si="1"/>
        <v>1910</v>
      </c>
      <c r="K31" s="19">
        <f t="shared" si="2"/>
        <v>2.4126823722604684</v>
      </c>
    </row>
    <row r="32" spans="1:11" ht="12.75">
      <c r="A32" s="1" t="s">
        <v>72</v>
      </c>
      <c r="B32" s="4">
        <v>40</v>
      </c>
      <c r="C32" s="4">
        <v>17</v>
      </c>
      <c r="D32" s="215"/>
      <c r="E32" s="4">
        <v>613</v>
      </c>
      <c r="F32" s="4">
        <v>416</v>
      </c>
      <c r="G32" s="4"/>
      <c r="H32" s="4">
        <f t="shared" si="5"/>
        <v>653</v>
      </c>
      <c r="I32" s="4">
        <f t="shared" si="6"/>
        <v>433</v>
      </c>
      <c r="J32" s="4">
        <f t="shared" si="1"/>
        <v>1086</v>
      </c>
      <c r="K32" s="19">
        <f t="shared" si="2"/>
        <v>1.3718183540706121</v>
      </c>
    </row>
    <row r="33" spans="1:11" ht="18.75" customHeight="1">
      <c r="A33" s="14" t="s">
        <v>73</v>
      </c>
      <c r="B33" s="105">
        <f>B34+B35</f>
        <v>158</v>
      </c>
      <c r="C33" s="105">
        <f>C34+C35</f>
        <v>124</v>
      </c>
      <c r="D33" s="106"/>
      <c r="E33" s="105">
        <f>E34+E35</f>
        <v>1870</v>
      </c>
      <c r="F33" s="105">
        <f>F34+F35</f>
        <v>1560</v>
      </c>
      <c r="G33" s="105"/>
      <c r="H33" s="105">
        <f t="shared" si="5"/>
        <v>2028</v>
      </c>
      <c r="I33" s="105">
        <f t="shared" si="6"/>
        <v>1684</v>
      </c>
      <c r="J33" s="105">
        <f t="shared" si="1"/>
        <v>3712</v>
      </c>
      <c r="K33" s="103">
        <f t="shared" si="2"/>
        <v>4.688940819806732</v>
      </c>
    </row>
    <row r="34" spans="1:11" ht="12.75">
      <c r="A34" s="1" t="s">
        <v>74</v>
      </c>
      <c r="B34" s="4">
        <v>79</v>
      </c>
      <c r="C34" s="4">
        <v>89</v>
      </c>
      <c r="D34" s="215"/>
      <c r="E34" s="4">
        <v>968</v>
      </c>
      <c r="F34" s="4">
        <v>933</v>
      </c>
      <c r="G34" s="4"/>
      <c r="H34" s="4">
        <f t="shared" si="5"/>
        <v>1047</v>
      </c>
      <c r="I34" s="4">
        <f t="shared" si="6"/>
        <v>1022</v>
      </c>
      <c r="J34" s="4">
        <f t="shared" si="1"/>
        <v>2069</v>
      </c>
      <c r="K34" s="19">
        <f t="shared" si="2"/>
        <v>2.613528705867492</v>
      </c>
    </row>
    <row r="35" spans="1:11" ht="12.75">
      <c r="A35" s="2" t="s">
        <v>75</v>
      </c>
      <c r="B35" s="59">
        <v>79</v>
      </c>
      <c r="C35" s="59">
        <v>35</v>
      </c>
      <c r="D35" s="232"/>
      <c r="E35" s="59">
        <v>902</v>
      </c>
      <c r="F35" s="59">
        <v>627</v>
      </c>
      <c r="G35" s="59"/>
      <c r="H35" s="59">
        <f t="shared" si="5"/>
        <v>981</v>
      </c>
      <c r="I35" s="59">
        <f t="shared" si="6"/>
        <v>662</v>
      </c>
      <c r="J35" s="59">
        <f t="shared" si="1"/>
        <v>1643</v>
      </c>
      <c r="K35" s="59">
        <f t="shared" si="2"/>
        <v>2.0754121139392407</v>
      </c>
    </row>
    <row r="36" spans="1:15" ht="24" customHeight="1">
      <c r="A36" s="89"/>
      <c r="B36" s="19"/>
      <c r="C36" s="19"/>
      <c r="D36" s="19"/>
      <c r="E36" s="19"/>
      <c r="F36" s="19"/>
      <c r="G36" s="19"/>
      <c r="H36" s="19"/>
      <c r="I36" s="19"/>
      <c r="J36" s="19"/>
      <c r="K36" s="6"/>
      <c r="L36" s="6"/>
      <c r="M36" s="6"/>
      <c r="N36" s="6"/>
      <c r="O36" s="6"/>
    </row>
    <row r="37" spans="1:15" ht="34.5" customHeight="1">
      <c r="A37" s="270" t="s">
        <v>217</v>
      </c>
      <c r="B37" s="272"/>
      <c r="C37" s="272"/>
      <c r="D37" s="272"/>
      <c r="E37" s="272"/>
      <c r="F37" s="272"/>
      <c r="G37" s="272"/>
      <c r="H37" s="272"/>
      <c r="I37" s="272"/>
      <c r="J37" s="272"/>
      <c r="K37" s="264"/>
      <c r="L37" s="264"/>
      <c r="M37" s="54"/>
      <c r="N37" s="54"/>
      <c r="O37" s="54"/>
    </row>
  </sheetData>
  <sheetProtection/>
  <mergeCells count="5">
    <mergeCell ref="A37:L37"/>
    <mergeCell ref="A1:L1"/>
    <mergeCell ref="B4:C4"/>
    <mergeCell ref="E4:F4"/>
    <mergeCell ref="A3:K3"/>
  </mergeCells>
  <conditionalFormatting sqref="B6:J35">
    <cfRule type="cellIs" priority="2" dxfId="0" operator="between" stopIfTrue="1">
      <formula>1</formula>
      <formula>2</formula>
    </cfRule>
  </conditionalFormatting>
  <conditionalFormatting sqref="B6:C35 E6:F35 H6:J35">
    <cfRule type="cellIs" priority="1" dxfId="1" operator="equal" stopIfTrue="1">
      <formula>0</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2" sqref="A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287" t="s">
        <v>199</v>
      </c>
      <c r="B1" s="272"/>
      <c r="C1" s="272"/>
      <c r="D1" s="272"/>
      <c r="E1" s="272"/>
      <c r="F1" s="272"/>
      <c r="G1" s="272"/>
      <c r="H1" s="272"/>
      <c r="I1" s="272"/>
      <c r="J1" s="272"/>
      <c r="K1" s="266"/>
    </row>
    <row r="2" spans="1:10" ht="7.5" customHeight="1">
      <c r="A2" s="23"/>
      <c r="B2" s="26"/>
      <c r="C2" s="26"/>
      <c r="D2" s="26"/>
      <c r="E2" s="26"/>
      <c r="F2" s="26"/>
      <c r="G2" s="26"/>
      <c r="H2" s="26"/>
      <c r="I2" s="26"/>
      <c r="J2" s="26"/>
    </row>
    <row r="3" spans="1:11" ht="24.75" customHeight="1">
      <c r="A3" s="267" t="s">
        <v>200</v>
      </c>
      <c r="B3" s="267"/>
      <c r="C3" s="267"/>
      <c r="D3" s="267"/>
      <c r="E3" s="267"/>
      <c r="F3" s="267"/>
      <c r="G3" s="267"/>
      <c r="H3" s="267"/>
      <c r="I3" s="267"/>
      <c r="J3" s="267"/>
      <c r="K3" s="275"/>
    </row>
    <row r="4" spans="1:11" ht="16.5" customHeight="1">
      <c r="A4" s="15" t="s">
        <v>78</v>
      </c>
      <c r="B4" s="257" t="s">
        <v>4</v>
      </c>
      <c r="C4" s="257"/>
      <c r="D4" s="12"/>
      <c r="E4" s="257" t="s">
        <v>154</v>
      </c>
      <c r="F4" s="257"/>
      <c r="G4" s="12"/>
      <c r="H4" s="257" t="s">
        <v>3</v>
      </c>
      <c r="I4" s="257"/>
      <c r="J4" s="257"/>
      <c r="K4" s="178"/>
    </row>
    <row r="5" spans="1:11" ht="25.5" customHeight="1">
      <c r="A5" s="5" t="s">
        <v>87</v>
      </c>
      <c r="B5" s="10" t="s">
        <v>47</v>
      </c>
      <c r="C5" s="10" t="s">
        <v>48</v>
      </c>
      <c r="D5" s="10"/>
      <c r="E5" s="10" t="s">
        <v>47</v>
      </c>
      <c r="F5" s="10" t="s">
        <v>48</v>
      </c>
      <c r="G5" s="10"/>
      <c r="H5" s="10" t="s">
        <v>47</v>
      </c>
      <c r="I5" s="10" t="s">
        <v>48</v>
      </c>
      <c r="J5" s="45" t="s">
        <v>32</v>
      </c>
      <c r="K5" s="45" t="s">
        <v>76</v>
      </c>
    </row>
    <row r="6" spans="1:11" ht="18.75" customHeight="1">
      <c r="A6" s="102" t="s">
        <v>19</v>
      </c>
      <c r="B6" s="103">
        <f>B8+B9+B15+B20+B23+B26+B30+B33</f>
        <v>9758</v>
      </c>
      <c r="C6" s="103">
        <f>C8+C9+C15+C20+C23+C26+C30+C33</f>
        <v>3689</v>
      </c>
      <c r="D6" s="103"/>
      <c r="E6" s="103">
        <f>E8+E9+E15+E20+E23+E26+E30+E33</f>
        <v>20340</v>
      </c>
      <c r="F6" s="103">
        <f>F8+F9+F15+F20+F23+F26+F30+F33</f>
        <v>9683</v>
      </c>
      <c r="G6" s="103"/>
      <c r="H6" s="103">
        <f>H8+H9+H15+H20+H23+H26+H30+H33</f>
        <v>30098</v>
      </c>
      <c r="I6" s="103">
        <f>I8+I9+I15+I20+I23+I26+I30+I33</f>
        <v>13372</v>
      </c>
      <c r="J6" s="103">
        <f>J8+J9+J15+J20+J23+J26+J30+J33</f>
        <v>43470</v>
      </c>
      <c r="K6" s="103">
        <f>K8+K9+K15+K20+K23+K26+K30+K33</f>
        <v>100.00000000000001</v>
      </c>
    </row>
    <row r="7" spans="1:11" ht="18.75" customHeight="1">
      <c r="A7" s="57" t="s">
        <v>18</v>
      </c>
      <c r="B7" s="103">
        <f>B8</f>
        <v>2572</v>
      </c>
      <c r="C7" s="103">
        <f>C8</f>
        <v>668</v>
      </c>
      <c r="D7" s="99"/>
      <c r="E7" s="103">
        <f>E8</f>
        <v>4644</v>
      </c>
      <c r="F7" s="103">
        <f>F8</f>
        <v>1935</v>
      </c>
      <c r="G7" s="103"/>
      <c r="H7" s="103">
        <f>B7+E7</f>
        <v>7216</v>
      </c>
      <c r="I7" s="103">
        <f aca="true" t="shared" si="0" ref="H7:I9">C7+F7</f>
        <v>2603</v>
      </c>
      <c r="J7" s="103">
        <f aca="true" t="shared" si="1" ref="J7:J35">H7+I7</f>
        <v>9819</v>
      </c>
      <c r="K7" s="103">
        <f aca="true" t="shared" si="2" ref="K7:K35">(J7/J$6)*100</f>
        <v>22.5879917184265</v>
      </c>
    </row>
    <row r="8" spans="1:11" ht="12.75">
      <c r="A8" s="1" t="s">
        <v>49</v>
      </c>
      <c r="B8" s="4">
        <v>2572</v>
      </c>
      <c r="C8" s="4">
        <v>668</v>
      </c>
      <c r="D8" s="215"/>
      <c r="E8" s="4">
        <v>4644</v>
      </c>
      <c r="F8" s="4">
        <v>1935</v>
      </c>
      <c r="G8" s="85"/>
      <c r="H8" s="4">
        <f t="shared" si="0"/>
        <v>7216</v>
      </c>
      <c r="I8" s="4">
        <f>C8+F8</f>
        <v>2603</v>
      </c>
      <c r="J8" s="4">
        <f t="shared" si="1"/>
        <v>9819</v>
      </c>
      <c r="K8" s="19">
        <f>(J8/J$6)*100</f>
        <v>22.5879917184265</v>
      </c>
    </row>
    <row r="9" spans="1:11" ht="18.75" customHeight="1">
      <c r="A9" s="14" t="s">
        <v>50</v>
      </c>
      <c r="B9" s="105">
        <f>B10+B11+B12+B13+B14</f>
        <v>2163</v>
      </c>
      <c r="C9" s="105">
        <f>C10+C11+C12+C13+C14</f>
        <v>963</v>
      </c>
      <c r="D9" s="105"/>
      <c r="E9" s="105">
        <f>E10+E11+E12+E13+E14</f>
        <v>3753</v>
      </c>
      <c r="F9" s="105">
        <f>F10+F11+F12+F13+F14</f>
        <v>1847</v>
      </c>
      <c r="G9" s="105"/>
      <c r="H9" s="105">
        <f>B9+E9</f>
        <v>5916</v>
      </c>
      <c r="I9" s="105">
        <f t="shared" si="0"/>
        <v>2810</v>
      </c>
      <c r="J9" s="105">
        <f t="shared" si="1"/>
        <v>8726</v>
      </c>
      <c r="K9" s="103">
        <f t="shared" si="2"/>
        <v>20.073613986657467</v>
      </c>
    </row>
    <row r="10" spans="1:11" ht="12.75">
      <c r="A10" s="11" t="s">
        <v>51</v>
      </c>
      <c r="B10" s="4">
        <v>278</v>
      </c>
      <c r="C10" s="4">
        <v>103</v>
      </c>
      <c r="D10" s="215"/>
      <c r="E10" s="4">
        <v>663</v>
      </c>
      <c r="F10" s="4">
        <v>287</v>
      </c>
      <c r="G10" s="85"/>
      <c r="H10" s="4">
        <f>B10+E10</f>
        <v>941</v>
      </c>
      <c r="I10" s="4">
        <f>C10+F10</f>
        <v>390</v>
      </c>
      <c r="J10" s="4">
        <f>H10+I10</f>
        <v>1331</v>
      </c>
      <c r="K10" s="19">
        <f t="shared" si="2"/>
        <v>3.061881757533931</v>
      </c>
    </row>
    <row r="11" spans="1:11" ht="12.75">
      <c r="A11" s="3" t="s">
        <v>52</v>
      </c>
      <c r="B11" s="4">
        <v>535</v>
      </c>
      <c r="C11" s="4">
        <v>225</v>
      </c>
      <c r="D11" s="215"/>
      <c r="E11" s="4">
        <v>711</v>
      </c>
      <c r="F11" s="4">
        <v>379</v>
      </c>
      <c r="G11" s="85"/>
      <c r="H11" s="4">
        <f aca="true" t="shared" si="3" ref="H11:I14">B11+E11</f>
        <v>1246</v>
      </c>
      <c r="I11" s="4">
        <f t="shared" si="3"/>
        <v>604</v>
      </c>
      <c r="J11" s="4">
        <f t="shared" si="1"/>
        <v>1850</v>
      </c>
      <c r="K11" s="19">
        <f t="shared" si="2"/>
        <v>4.255808603634691</v>
      </c>
    </row>
    <row r="12" spans="1:11" ht="12.75">
      <c r="A12" s="3" t="s">
        <v>53</v>
      </c>
      <c r="B12" s="4">
        <v>589</v>
      </c>
      <c r="C12" s="4">
        <v>230</v>
      </c>
      <c r="D12" s="215"/>
      <c r="E12" s="4">
        <v>1036</v>
      </c>
      <c r="F12" s="4">
        <v>495</v>
      </c>
      <c r="G12" s="85"/>
      <c r="H12" s="4">
        <f t="shared" si="3"/>
        <v>1625</v>
      </c>
      <c r="I12" s="4">
        <f t="shared" si="3"/>
        <v>725</v>
      </c>
      <c r="J12" s="4">
        <f t="shared" si="1"/>
        <v>2350</v>
      </c>
      <c r="K12" s="19">
        <f t="shared" si="2"/>
        <v>5.40602714515758</v>
      </c>
    </row>
    <row r="13" spans="1:11" ht="12.75">
      <c r="A13" s="3" t="s">
        <v>121</v>
      </c>
      <c r="B13" s="4">
        <v>287</v>
      </c>
      <c r="C13" s="4">
        <v>160</v>
      </c>
      <c r="D13" s="215"/>
      <c r="E13" s="4">
        <v>633</v>
      </c>
      <c r="F13" s="4">
        <v>314</v>
      </c>
      <c r="G13" s="85"/>
      <c r="H13" s="4">
        <f t="shared" si="3"/>
        <v>920</v>
      </c>
      <c r="I13" s="4">
        <f t="shared" si="3"/>
        <v>474</v>
      </c>
      <c r="J13" s="4">
        <f t="shared" si="1"/>
        <v>1394</v>
      </c>
      <c r="K13" s="19">
        <f t="shared" si="2"/>
        <v>3.206809293765815</v>
      </c>
    </row>
    <row r="14" spans="1:11" ht="12.75">
      <c r="A14" s="3" t="s">
        <v>54</v>
      </c>
      <c r="B14" s="4">
        <v>474</v>
      </c>
      <c r="C14" s="4">
        <v>245</v>
      </c>
      <c r="D14" s="215"/>
      <c r="E14" s="4">
        <v>710</v>
      </c>
      <c r="F14" s="4">
        <v>372</v>
      </c>
      <c r="G14" s="85"/>
      <c r="H14" s="4">
        <f t="shared" si="3"/>
        <v>1184</v>
      </c>
      <c r="I14" s="4">
        <f t="shared" si="3"/>
        <v>617</v>
      </c>
      <c r="J14" s="4">
        <f t="shared" si="1"/>
        <v>1801</v>
      </c>
      <c r="K14" s="19">
        <f t="shared" si="2"/>
        <v>4.143087186565447</v>
      </c>
    </row>
    <row r="15" spans="1:11" ht="18.75" customHeight="1">
      <c r="A15" s="83" t="s">
        <v>55</v>
      </c>
      <c r="B15" s="105">
        <f>B16+B17+B18+B19</f>
        <v>680</v>
      </c>
      <c r="C15" s="105">
        <f>C16+C17+C18+C19</f>
        <v>272</v>
      </c>
      <c r="D15" s="105"/>
      <c r="E15" s="105">
        <f>E16+E17+E18+E19</f>
        <v>1627</v>
      </c>
      <c r="F15" s="105">
        <f>F16+F17+F18+F19</f>
        <v>750</v>
      </c>
      <c r="G15" s="105"/>
      <c r="H15" s="105">
        <f>B15+E15</f>
        <v>2307</v>
      </c>
      <c r="I15" s="105">
        <f>C15+F15</f>
        <v>1022</v>
      </c>
      <c r="J15" s="105">
        <f t="shared" si="1"/>
        <v>3329</v>
      </c>
      <c r="K15" s="103">
        <f t="shared" si="2"/>
        <v>7.658155049459397</v>
      </c>
    </row>
    <row r="16" spans="1:11" ht="12.75">
      <c r="A16" s="3" t="s">
        <v>56</v>
      </c>
      <c r="B16" s="4">
        <v>354</v>
      </c>
      <c r="C16" s="4">
        <v>123</v>
      </c>
      <c r="D16" s="215"/>
      <c r="E16" s="4">
        <v>819</v>
      </c>
      <c r="F16" s="4">
        <v>315</v>
      </c>
      <c r="G16" s="85"/>
      <c r="H16" s="4">
        <f>B16+E16</f>
        <v>1173</v>
      </c>
      <c r="I16" s="4">
        <f>C16+F16</f>
        <v>438</v>
      </c>
      <c r="J16" s="4">
        <f t="shared" si="1"/>
        <v>1611</v>
      </c>
      <c r="K16" s="19">
        <f t="shared" si="2"/>
        <v>3.706004140786749</v>
      </c>
    </row>
    <row r="17" spans="1:11" ht="12.75">
      <c r="A17" s="3" t="s">
        <v>57</v>
      </c>
      <c r="B17" s="4">
        <v>112</v>
      </c>
      <c r="C17" s="4">
        <v>48</v>
      </c>
      <c r="D17" s="215"/>
      <c r="E17" s="4">
        <v>214</v>
      </c>
      <c r="F17" s="4">
        <v>112</v>
      </c>
      <c r="G17" s="85"/>
      <c r="H17" s="4">
        <f>B17+E17</f>
        <v>326</v>
      </c>
      <c r="I17" s="4">
        <f aca="true" t="shared" si="4" ref="H17:I19">C17+F17</f>
        <v>160</v>
      </c>
      <c r="J17" s="4">
        <f t="shared" si="1"/>
        <v>486</v>
      </c>
      <c r="K17" s="19">
        <f t="shared" si="2"/>
        <v>1.1180124223602486</v>
      </c>
    </row>
    <row r="18" spans="1:11" ht="12.75">
      <c r="A18" s="3" t="s">
        <v>58</v>
      </c>
      <c r="B18" s="4">
        <v>178</v>
      </c>
      <c r="C18" s="4">
        <v>73</v>
      </c>
      <c r="D18" s="215"/>
      <c r="E18" s="4">
        <v>465</v>
      </c>
      <c r="F18" s="4">
        <v>251</v>
      </c>
      <c r="G18" s="85"/>
      <c r="H18" s="4">
        <f t="shared" si="4"/>
        <v>643</v>
      </c>
      <c r="I18" s="4">
        <f t="shared" si="4"/>
        <v>324</v>
      </c>
      <c r="J18" s="4">
        <f t="shared" si="1"/>
        <v>967</v>
      </c>
      <c r="K18" s="19">
        <f t="shared" si="2"/>
        <v>2.224522659305268</v>
      </c>
    </row>
    <row r="19" spans="1:11" ht="12.75">
      <c r="A19" s="3" t="s">
        <v>59</v>
      </c>
      <c r="B19" s="4">
        <v>36</v>
      </c>
      <c r="C19" s="4">
        <v>28</v>
      </c>
      <c r="D19" s="215"/>
      <c r="E19" s="4">
        <v>129</v>
      </c>
      <c r="F19" s="4">
        <v>72</v>
      </c>
      <c r="G19" s="85"/>
      <c r="H19" s="4">
        <f t="shared" si="4"/>
        <v>165</v>
      </c>
      <c r="I19" s="4">
        <f t="shared" si="4"/>
        <v>100</v>
      </c>
      <c r="J19" s="4">
        <f t="shared" si="1"/>
        <v>265</v>
      </c>
      <c r="K19" s="19">
        <f t="shared" si="2"/>
        <v>0.6096158270071314</v>
      </c>
    </row>
    <row r="20" spans="1:11" ht="18.75" customHeight="1">
      <c r="A20" s="83" t="s">
        <v>60</v>
      </c>
      <c r="B20" s="105">
        <f>B21+B22</f>
        <v>1385</v>
      </c>
      <c r="C20" s="105">
        <f>C21+C22</f>
        <v>472</v>
      </c>
      <c r="D20" s="105"/>
      <c r="E20" s="105">
        <f>E21+E22</f>
        <v>2855</v>
      </c>
      <c r="F20" s="105">
        <f>F21+F22</f>
        <v>1391</v>
      </c>
      <c r="G20" s="105"/>
      <c r="H20" s="105">
        <f aca="true" t="shared" si="5" ref="H20:H35">B20+E20</f>
        <v>4240</v>
      </c>
      <c r="I20" s="105">
        <f aca="true" t="shared" si="6" ref="I20:I35">C20+F20</f>
        <v>1863</v>
      </c>
      <c r="J20" s="105">
        <f t="shared" si="1"/>
        <v>6103</v>
      </c>
      <c r="K20" s="103">
        <f t="shared" si="2"/>
        <v>14.039567517828388</v>
      </c>
    </row>
    <row r="21" spans="1:11" ht="12.75">
      <c r="A21" s="3" t="s">
        <v>61</v>
      </c>
      <c r="B21" s="4">
        <v>83</v>
      </c>
      <c r="C21" s="4">
        <v>42</v>
      </c>
      <c r="D21" s="215"/>
      <c r="E21" s="4">
        <v>263</v>
      </c>
      <c r="F21" s="4">
        <v>177</v>
      </c>
      <c r="G21" s="85"/>
      <c r="H21" s="4">
        <f t="shared" si="5"/>
        <v>346</v>
      </c>
      <c r="I21" s="4">
        <f t="shared" si="6"/>
        <v>219</v>
      </c>
      <c r="J21" s="4">
        <f t="shared" si="1"/>
        <v>565</v>
      </c>
      <c r="K21" s="19">
        <f t="shared" si="2"/>
        <v>1.2997469519208649</v>
      </c>
    </row>
    <row r="22" spans="1:11" ht="12.75">
      <c r="A22" s="21" t="s">
        <v>62</v>
      </c>
      <c r="B22" s="4">
        <v>1302</v>
      </c>
      <c r="C22" s="4">
        <v>430</v>
      </c>
      <c r="D22" s="215"/>
      <c r="E22" s="4">
        <v>2592</v>
      </c>
      <c r="F22" s="4">
        <v>1214</v>
      </c>
      <c r="G22" s="85"/>
      <c r="H22" s="4">
        <f t="shared" si="5"/>
        <v>3894</v>
      </c>
      <c r="I22" s="4">
        <f t="shared" si="6"/>
        <v>1644</v>
      </c>
      <c r="J22" s="4">
        <f t="shared" si="1"/>
        <v>5538</v>
      </c>
      <c r="K22" s="19">
        <f t="shared" si="2"/>
        <v>12.739820565907522</v>
      </c>
    </row>
    <row r="23" spans="1:11" ht="18.75" customHeight="1">
      <c r="A23" s="83" t="s">
        <v>63</v>
      </c>
      <c r="B23" s="105">
        <f>B24+B25</f>
        <v>1839</v>
      </c>
      <c r="C23" s="105">
        <f>C24+C25</f>
        <v>798</v>
      </c>
      <c r="D23" s="105"/>
      <c r="E23" s="105">
        <f>E24+E25</f>
        <v>4057</v>
      </c>
      <c r="F23" s="105">
        <f>F24+F25</f>
        <v>2042</v>
      </c>
      <c r="G23" s="105"/>
      <c r="H23" s="105">
        <f t="shared" si="5"/>
        <v>5896</v>
      </c>
      <c r="I23" s="105">
        <f t="shared" si="6"/>
        <v>2840</v>
      </c>
      <c r="J23" s="105">
        <f t="shared" si="1"/>
        <v>8736</v>
      </c>
      <c r="K23" s="103">
        <f t="shared" si="2"/>
        <v>20.096618357487923</v>
      </c>
    </row>
    <row r="24" spans="1:11" ht="12.75">
      <c r="A24" s="3" t="s">
        <v>64</v>
      </c>
      <c r="B24" s="4">
        <v>207</v>
      </c>
      <c r="C24" s="4">
        <v>65</v>
      </c>
      <c r="D24" s="215"/>
      <c r="E24" s="4">
        <v>537</v>
      </c>
      <c r="F24" s="4">
        <v>264</v>
      </c>
      <c r="G24" s="85"/>
      <c r="H24" s="4">
        <f t="shared" si="5"/>
        <v>744</v>
      </c>
      <c r="I24" s="4">
        <f t="shared" si="6"/>
        <v>329</v>
      </c>
      <c r="J24" s="4">
        <f t="shared" si="1"/>
        <v>1073</v>
      </c>
      <c r="K24" s="19">
        <f t="shared" si="2"/>
        <v>2.4683689901081203</v>
      </c>
    </row>
    <row r="25" spans="1:11" ht="12.75">
      <c r="A25" s="3" t="s">
        <v>65</v>
      </c>
      <c r="B25" s="4">
        <v>1632</v>
      </c>
      <c r="C25" s="4">
        <v>733</v>
      </c>
      <c r="D25" s="215"/>
      <c r="E25" s="4">
        <v>3520</v>
      </c>
      <c r="F25" s="4">
        <v>1778</v>
      </c>
      <c r="G25" s="85"/>
      <c r="H25" s="4">
        <f t="shared" si="5"/>
        <v>5152</v>
      </c>
      <c r="I25" s="4">
        <f t="shared" si="6"/>
        <v>2511</v>
      </c>
      <c r="J25" s="4">
        <f t="shared" si="1"/>
        <v>7663</v>
      </c>
      <c r="K25" s="19">
        <f t="shared" si="2"/>
        <v>17.6282493673798</v>
      </c>
    </row>
    <row r="26" spans="1:11" ht="18.75" customHeight="1">
      <c r="A26" s="83" t="s">
        <v>66</v>
      </c>
      <c r="B26" s="105">
        <f>B27+B28+B29</f>
        <v>661</v>
      </c>
      <c r="C26" s="105">
        <f>C27+C28+C29</f>
        <v>290</v>
      </c>
      <c r="D26" s="105"/>
      <c r="E26" s="105">
        <f>E27+E28+E29</f>
        <v>1837</v>
      </c>
      <c r="F26" s="105">
        <f>F27+F28+F29</f>
        <v>786</v>
      </c>
      <c r="G26" s="105"/>
      <c r="H26" s="105">
        <f t="shared" si="5"/>
        <v>2498</v>
      </c>
      <c r="I26" s="105">
        <f t="shared" si="6"/>
        <v>1076</v>
      </c>
      <c r="J26" s="105">
        <f t="shared" si="1"/>
        <v>3574</v>
      </c>
      <c r="K26" s="103">
        <f t="shared" si="2"/>
        <v>8.221762134805614</v>
      </c>
    </row>
    <row r="27" spans="1:11" ht="12.75">
      <c r="A27" s="3" t="s">
        <v>67</v>
      </c>
      <c r="B27" s="4">
        <v>223</v>
      </c>
      <c r="C27" s="4">
        <v>66</v>
      </c>
      <c r="D27" s="215"/>
      <c r="E27" s="4">
        <v>492</v>
      </c>
      <c r="F27" s="4">
        <v>196</v>
      </c>
      <c r="G27" s="85"/>
      <c r="H27" s="4">
        <f t="shared" si="5"/>
        <v>715</v>
      </c>
      <c r="I27" s="4">
        <f t="shared" si="6"/>
        <v>262</v>
      </c>
      <c r="J27" s="4">
        <f t="shared" si="1"/>
        <v>977</v>
      </c>
      <c r="K27" s="19">
        <f t="shared" si="2"/>
        <v>2.2475270301357257</v>
      </c>
    </row>
    <row r="28" spans="1:11" ht="12.75">
      <c r="A28" s="1" t="s">
        <v>68</v>
      </c>
      <c r="B28" s="4">
        <v>212</v>
      </c>
      <c r="C28" s="4">
        <v>113</v>
      </c>
      <c r="D28" s="215"/>
      <c r="E28" s="4">
        <v>648</v>
      </c>
      <c r="F28" s="4">
        <v>255</v>
      </c>
      <c r="G28" s="85"/>
      <c r="H28" s="4">
        <f t="shared" si="5"/>
        <v>860</v>
      </c>
      <c r="I28" s="4">
        <f t="shared" si="6"/>
        <v>368</v>
      </c>
      <c r="J28" s="4">
        <f t="shared" si="1"/>
        <v>1228</v>
      </c>
      <c r="K28" s="19">
        <f t="shared" si="2"/>
        <v>2.824936737980216</v>
      </c>
    </row>
    <row r="29" spans="1:11" ht="12.75">
      <c r="A29" s="1" t="s">
        <v>69</v>
      </c>
      <c r="B29" s="4">
        <v>226</v>
      </c>
      <c r="C29" s="4">
        <v>111</v>
      </c>
      <c r="D29" s="215"/>
      <c r="E29" s="4">
        <v>697</v>
      </c>
      <c r="F29" s="4">
        <v>335</v>
      </c>
      <c r="G29" s="85"/>
      <c r="H29" s="4">
        <f t="shared" si="5"/>
        <v>923</v>
      </c>
      <c r="I29" s="4">
        <f t="shared" si="6"/>
        <v>446</v>
      </c>
      <c r="J29" s="4">
        <f t="shared" si="1"/>
        <v>1369</v>
      </c>
      <c r="K29" s="19">
        <f t="shared" si="2"/>
        <v>3.1492983666896714</v>
      </c>
    </row>
    <row r="30" spans="1:11" ht="18.75" customHeight="1">
      <c r="A30" s="14" t="s">
        <v>70</v>
      </c>
      <c r="B30" s="105">
        <f>B31+B32</f>
        <v>270</v>
      </c>
      <c r="C30" s="105">
        <f>C31+C32</f>
        <v>124</v>
      </c>
      <c r="D30" s="105"/>
      <c r="E30" s="105">
        <f>E31+E32</f>
        <v>743</v>
      </c>
      <c r="F30" s="105">
        <f>F31+F32</f>
        <v>430</v>
      </c>
      <c r="G30" s="105"/>
      <c r="H30" s="105">
        <f t="shared" si="5"/>
        <v>1013</v>
      </c>
      <c r="I30" s="105">
        <f t="shared" si="6"/>
        <v>554</v>
      </c>
      <c r="J30" s="105">
        <f t="shared" si="1"/>
        <v>1567</v>
      </c>
      <c r="K30" s="103">
        <f t="shared" si="2"/>
        <v>3.6047849091327357</v>
      </c>
    </row>
    <row r="31" spans="1:11" ht="12.75">
      <c r="A31" s="1" t="s">
        <v>71</v>
      </c>
      <c r="B31" s="4">
        <v>237</v>
      </c>
      <c r="C31" s="4">
        <v>106</v>
      </c>
      <c r="D31" s="215"/>
      <c r="E31" s="4">
        <v>529</v>
      </c>
      <c r="F31" s="4">
        <v>299</v>
      </c>
      <c r="G31" s="85"/>
      <c r="H31" s="4">
        <f t="shared" si="5"/>
        <v>766</v>
      </c>
      <c r="I31" s="4">
        <f t="shared" si="6"/>
        <v>405</v>
      </c>
      <c r="J31" s="4">
        <f t="shared" si="1"/>
        <v>1171</v>
      </c>
      <c r="K31" s="19">
        <f t="shared" si="2"/>
        <v>2.6938118242466067</v>
      </c>
    </row>
    <row r="32" spans="1:11" ht="12.75">
      <c r="A32" s="1" t="s">
        <v>72</v>
      </c>
      <c r="B32" s="4">
        <v>33</v>
      </c>
      <c r="C32" s="4">
        <v>18</v>
      </c>
      <c r="D32" s="215"/>
      <c r="E32" s="4">
        <v>214</v>
      </c>
      <c r="F32" s="4">
        <v>131</v>
      </c>
      <c r="G32" s="85"/>
      <c r="H32" s="4">
        <f t="shared" si="5"/>
        <v>247</v>
      </c>
      <c r="I32" s="4">
        <f t="shared" si="6"/>
        <v>149</v>
      </c>
      <c r="J32" s="4">
        <f t="shared" si="1"/>
        <v>396</v>
      </c>
      <c r="K32" s="19">
        <f t="shared" si="2"/>
        <v>0.9109730848861284</v>
      </c>
    </row>
    <row r="33" spans="1:11" ht="18.75" customHeight="1">
      <c r="A33" s="14" t="s">
        <v>73</v>
      </c>
      <c r="B33" s="105">
        <f>B34+B35</f>
        <v>188</v>
      </c>
      <c r="C33" s="105">
        <f>C34+C35</f>
        <v>102</v>
      </c>
      <c r="D33" s="105"/>
      <c r="E33" s="105">
        <f>E34+E35</f>
        <v>824</v>
      </c>
      <c r="F33" s="105">
        <f>F34+F35</f>
        <v>502</v>
      </c>
      <c r="G33" s="105"/>
      <c r="H33" s="105">
        <f t="shared" si="5"/>
        <v>1012</v>
      </c>
      <c r="I33" s="105">
        <f t="shared" si="6"/>
        <v>604</v>
      </c>
      <c r="J33" s="105">
        <f t="shared" si="1"/>
        <v>1616</v>
      </c>
      <c r="K33" s="103">
        <f t="shared" si="2"/>
        <v>3.717506326201978</v>
      </c>
    </row>
    <row r="34" spans="1:11" ht="12.75">
      <c r="A34" s="1" t="s">
        <v>74</v>
      </c>
      <c r="B34" s="4">
        <v>114</v>
      </c>
      <c r="C34" s="4">
        <v>62</v>
      </c>
      <c r="D34" s="215"/>
      <c r="E34" s="4">
        <v>344</v>
      </c>
      <c r="F34" s="4">
        <v>263</v>
      </c>
      <c r="G34" s="85"/>
      <c r="H34" s="4">
        <f t="shared" si="5"/>
        <v>458</v>
      </c>
      <c r="I34" s="4">
        <f t="shared" si="6"/>
        <v>325</v>
      </c>
      <c r="J34" s="4">
        <f t="shared" si="1"/>
        <v>783</v>
      </c>
      <c r="K34" s="19">
        <f t="shared" si="2"/>
        <v>1.8012422360248446</v>
      </c>
    </row>
    <row r="35" spans="1:11" ht="12.75">
      <c r="A35" s="2" t="s">
        <v>75</v>
      </c>
      <c r="B35" s="59">
        <v>74</v>
      </c>
      <c r="C35" s="59">
        <v>40</v>
      </c>
      <c r="D35" s="232"/>
      <c r="E35" s="59">
        <v>480</v>
      </c>
      <c r="F35" s="59">
        <v>239</v>
      </c>
      <c r="G35" s="88"/>
      <c r="H35" s="59">
        <f t="shared" si="5"/>
        <v>554</v>
      </c>
      <c r="I35" s="59">
        <f t="shared" si="6"/>
        <v>279</v>
      </c>
      <c r="J35" s="59">
        <f t="shared" si="1"/>
        <v>833</v>
      </c>
      <c r="K35" s="59">
        <f t="shared" si="2"/>
        <v>1.9162640901771337</v>
      </c>
    </row>
    <row r="36" spans="1:10" ht="24.75" customHeight="1">
      <c r="A36" s="89"/>
      <c r="B36" s="19"/>
      <c r="C36" s="19"/>
      <c r="D36" s="19"/>
      <c r="E36" s="19"/>
      <c r="F36" s="19"/>
      <c r="G36" s="19"/>
      <c r="H36" s="19"/>
      <c r="I36" s="19"/>
      <c r="J36" s="19"/>
    </row>
    <row r="37" spans="1:11" ht="23.25" customHeight="1">
      <c r="A37" s="277" t="s">
        <v>218</v>
      </c>
      <c r="B37" s="277"/>
      <c r="C37" s="277"/>
      <c r="D37" s="277"/>
      <c r="E37" s="277"/>
      <c r="F37" s="277"/>
      <c r="G37" s="277"/>
      <c r="H37" s="277"/>
      <c r="I37" s="277"/>
      <c r="J37" s="277"/>
      <c r="K37" s="277"/>
    </row>
    <row r="42" ht="24.75" customHeight="1"/>
  </sheetData>
  <sheetProtection/>
  <mergeCells count="6">
    <mergeCell ref="A37:K37"/>
    <mergeCell ref="A1:K1"/>
    <mergeCell ref="B4:C4"/>
    <mergeCell ref="E4:F4"/>
    <mergeCell ref="H4:J4"/>
    <mergeCell ref="A3:K3"/>
  </mergeCells>
  <conditionalFormatting sqref="B6:C35 E6:F35 H6:J35">
    <cfRule type="cellIs" priority="1"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33"/>
  <sheetViews>
    <sheetView zoomScalePageLayoutView="0" workbookViewId="0" topLeftCell="A1">
      <selection activeCell="A2" sqref="A2"/>
    </sheetView>
  </sheetViews>
  <sheetFormatPr defaultColWidth="9.140625" defaultRowHeight="12.75"/>
  <cols>
    <col min="1" max="1" width="22.00390625" style="0" customWidth="1"/>
    <col min="2" max="5" width="10.7109375" style="0" customWidth="1"/>
  </cols>
  <sheetData>
    <row r="1" spans="1:6" ht="27" customHeight="1">
      <c r="A1" s="265" t="s">
        <v>230</v>
      </c>
      <c r="B1" s="266"/>
      <c r="C1" s="266"/>
      <c r="D1" s="266"/>
      <c r="E1" s="264"/>
      <c r="F1" s="264"/>
    </row>
    <row r="2" spans="1:5" ht="7.5" customHeight="1">
      <c r="A2" s="71" t="s">
        <v>107</v>
      </c>
      <c r="B2" s="72"/>
      <c r="C2" s="72"/>
      <c r="D2" s="72"/>
      <c r="E2" s="72"/>
    </row>
    <row r="3" spans="1:5" ht="27" customHeight="1">
      <c r="A3" s="267" t="s">
        <v>201</v>
      </c>
      <c r="B3" s="268"/>
      <c r="C3" s="268"/>
      <c r="D3" s="268"/>
      <c r="E3" s="275"/>
    </row>
    <row r="4" spans="1:5" ht="18.75" customHeight="1">
      <c r="A4" s="74" t="s">
        <v>202</v>
      </c>
      <c r="B4" s="75"/>
      <c r="C4" s="55" t="s">
        <v>11</v>
      </c>
      <c r="D4" s="55" t="s">
        <v>13</v>
      </c>
      <c r="E4" s="55" t="s">
        <v>3</v>
      </c>
    </row>
    <row r="5" spans="1:5" ht="16.5" customHeight="1">
      <c r="A5" s="137" t="s">
        <v>134</v>
      </c>
      <c r="C5" s="50">
        <v>7</v>
      </c>
      <c r="D5" s="50">
        <v>7</v>
      </c>
      <c r="E5" s="131">
        <f>SUM(C5:D5)</f>
        <v>14</v>
      </c>
    </row>
    <row r="6" spans="1:5" ht="16.5" customHeight="1">
      <c r="A6" s="21" t="s">
        <v>126</v>
      </c>
      <c r="C6" s="40">
        <v>5872</v>
      </c>
      <c r="D6" s="40">
        <v>895</v>
      </c>
      <c r="E6" s="131">
        <f aca="true" t="shared" si="0" ref="E6:E12">SUM(C6:D6)</f>
        <v>6767</v>
      </c>
    </row>
    <row r="7" spans="1:5" ht="16.5" customHeight="1">
      <c r="A7" s="27" t="s">
        <v>127</v>
      </c>
      <c r="C7" s="40">
        <v>13051</v>
      </c>
      <c r="D7" s="40">
        <v>2668</v>
      </c>
      <c r="E7" s="131">
        <f t="shared" si="0"/>
        <v>15719</v>
      </c>
    </row>
    <row r="8" spans="1:5" ht="16.5" customHeight="1">
      <c r="A8" s="3" t="s">
        <v>128</v>
      </c>
      <c r="C8" s="40">
        <v>14526</v>
      </c>
      <c r="D8" s="40">
        <v>3392</v>
      </c>
      <c r="E8" s="131">
        <f t="shared" si="0"/>
        <v>17918</v>
      </c>
    </row>
    <row r="9" spans="1:5" ht="16.5" customHeight="1">
      <c r="A9" s="3" t="s">
        <v>129</v>
      </c>
      <c r="C9" s="40">
        <v>12933</v>
      </c>
      <c r="D9" s="40">
        <v>2715</v>
      </c>
      <c r="E9" s="131">
        <f t="shared" si="0"/>
        <v>15648</v>
      </c>
    </row>
    <row r="10" spans="1:5" ht="16.5" customHeight="1">
      <c r="A10" s="3" t="s">
        <v>130</v>
      </c>
      <c r="C10" s="40">
        <v>8520</v>
      </c>
      <c r="D10" s="39">
        <v>1836</v>
      </c>
      <c r="E10" s="131">
        <f t="shared" si="0"/>
        <v>10356</v>
      </c>
    </row>
    <row r="11" spans="1:5" ht="16.5" customHeight="1">
      <c r="A11" s="3" t="s">
        <v>131</v>
      </c>
      <c r="C11" s="40">
        <v>3510</v>
      </c>
      <c r="D11" s="194">
        <v>950</v>
      </c>
      <c r="E11" s="154">
        <f t="shared" si="0"/>
        <v>4460</v>
      </c>
    </row>
    <row r="12" spans="1:5" ht="16.5" customHeight="1">
      <c r="A12" s="3" t="s">
        <v>135</v>
      </c>
      <c r="C12" s="41">
        <v>717</v>
      </c>
      <c r="D12" s="250">
        <v>312</v>
      </c>
      <c r="E12" s="154">
        <f t="shared" si="0"/>
        <v>1029</v>
      </c>
    </row>
    <row r="13" spans="1:7" ht="16.5" customHeight="1">
      <c r="A13" s="127" t="s">
        <v>3</v>
      </c>
      <c r="B13" s="134"/>
      <c r="C13" s="128">
        <f>SUM(C5:C12)</f>
        <v>59136</v>
      </c>
      <c r="D13" s="128">
        <f>SUM(D5:D12)</f>
        <v>12775</v>
      </c>
      <c r="E13" s="128">
        <f>SUM(E5:E12)</f>
        <v>71911</v>
      </c>
      <c r="G13" s="133"/>
    </row>
    <row r="14" spans="1:5" ht="24" customHeight="1">
      <c r="A14" s="195"/>
      <c r="B14" s="43"/>
      <c r="C14" s="43"/>
      <c r="D14" s="43"/>
      <c r="E14" s="43"/>
    </row>
    <row r="15" ht="15" customHeight="1">
      <c r="A15" s="196"/>
    </row>
    <row r="16" ht="12.75" customHeight="1"/>
    <row r="17" ht="14.25" customHeight="1"/>
    <row r="18" ht="12" customHeight="1"/>
    <row r="19" spans="1:6" ht="27" customHeight="1">
      <c r="A19" s="265" t="s">
        <v>231</v>
      </c>
      <c r="B19" s="266"/>
      <c r="C19" s="266"/>
      <c r="D19" s="266"/>
      <c r="E19" s="266"/>
      <c r="F19" s="264"/>
    </row>
    <row r="20" spans="1:5" ht="7.5" customHeight="1">
      <c r="A20" s="71" t="s">
        <v>107</v>
      </c>
      <c r="B20" s="72"/>
      <c r="C20" s="72"/>
      <c r="D20" s="72"/>
      <c r="E20" s="17"/>
    </row>
    <row r="21" spans="1:6" ht="27" customHeight="1">
      <c r="A21" s="271" t="s">
        <v>204</v>
      </c>
      <c r="B21" s="272"/>
      <c r="C21" s="272"/>
      <c r="D21" s="272"/>
      <c r="E21" s="272"/>
      <c r="F21" s="264"/>
    </row>
    <row r="22" spans="1:5" ht="27" customHeight="1">
      <c r="A22" s="74" t="s">
        <v>203</v>
      </c>
      <c r="B22" s="55" t="s">
        <v>113</v>
      </c>
      <c r="C22" s="55" t="s">
        <v>114</v>
      </c>
      <c r="D22" s="55" t="s">
        <v>115</v>
      </c>
      <c r="E22" s="129" t="s">
        <v>84</v>
      </c>
    </row>
    <row r="23" spans="1:5" ht="16.5" customHeight="1">
      <c r="A23" s="212" t="s">
        <v>169</v>
      </c>
      <c r="B23" s="40">
        <v>26510</v>
      </c>
      <c r="C23" s="40">
        <v>28076</v>
      </c>
      <c r="D23" s="39">
        <v>40</v>
      </c>
      <c r="E23" s="40">
        <f>SUM(B23:D23)</f>
        <v>54626</v>
      </c>
    </row>
    <row r="24" spans="1:5" ht="16.5" customHeight="1">
      <c r="A24" s="213" t="s">
        <v>136</v>
      </c>
      <c r="B24" s="40">
        <v>19479</v>
      </c>
      <c r="C24" s="40">
        <v>21060</v>
      </c>
      <c r="D24" s="40">
        <v>15</v>
      </c>
      <c r="E24" s="40">
        <f>SUM(B24:D24)</f>
        <v>40554</v>
      </c>
    </row>
    <row r="25" spans="1:5" ht="16.5" customHeight="1">
      <c r="A25" s="214" t="s">
        <v>137</v>
      </c>
      <c r="B25" s="40">
        <v>11122</v>
      </c>
      <c r="C25" s="39">
        <v>12116</v>
      </c>
      <c r="D25" s="40">
        <v>16</v>
      </c>
      <c r="E25" s="40">
        <f>SUM(B25:D25)</f>
        <v>23254</v>
      </c>
    </row>
    <row r="26" spans="1:5" ht="16.5" customHeight="1">
      <c r="A26" s="130" t="s">
        <v>138</v>
      </c>
      <c r="B26" s="40">
        <v>5084</v>
      </c>
      <c r="C26" s="40">
        <v>5686</v>
      </c>
      <c r="D26" s="40">
        <v>8</v>
      </c>
      <c r="E26" s="40">
        <f>SUM(B26:D26)</f>
        <v>10778</v>
      </c>
    </row>
    <row r="27" spans="1:7" ht="16.5" customHeight="1">
      <c r="A27" s="127" t="s">
        <v>3</v>
      </c>
      <c r="B27" s="128">
        <f>SUM(B23:B26)</f>
        <v>62195</v>
      </c>
      <c r="C27" s="128">
        <f>SUM(C23:C26)</f>
        <v>66938</v>
      </c>
      <c r="D27" s="128">
        <f>SUM(D23:D26)</f>
        <v>79</v>
      </c>
      <c r="E27" s="128">
        <f>SUM(B27:D27)</f>
        <v>129212</v>
      </c>
      <c r="G27" s="133"/>
    </row>
    <row r="28" spans="1:5" ht="24" customHeight="1">
      <c r="A28" s="47"/>
      <c r="B28" s="43"/>
      <c r="C28" s="43"/>
      <c r="D28" s="43"/>
      <c r="E28" s="43"/>
    </row>
    <row r="29" ht="15" customHeight="1">
      <c r="A29" s="197"/>
    </row>
    <row r="33" ht="12.75">
      <c r="A33" s="187"/>
    </row>
  </sheetData>
  <sheetProtection/>
  <mergeCells count="4">
    <mergeCell ref="A19:F19"/>
    <mergeCell ref="A3:E3"/>
    <mergeCell ref="A1:F1"/>
    <mergeCell ref="A21:F2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65"/>
  <sheetViews>
    <sheetView zoomScalePageLayoutView="0" workbookViewId="0" topLeftCell="A1">
      <selection activeCell="A2" sqref="A2"/>
    </sheetView>
  </sheetViews>
  <sheetFormatPr defaultColWidth="9.140625" defaultRowHeight="12.75"/>
  <cols>
    <col min="1" max="1" width="20.140625" style="0" customWidth="1"/>
    <col min="2" max="2" width="11.7109375" style="0" customWidth="1"/>
    <col min="3" max="3" width="12.421875" style="0" customWidth="1"/>
    <col min="4" max="4" width="11.421875" style="0" customWidth="1"/>
    <col min="5" max="5" width="11.57421875" style="0" customWidth="1"/>
    <col min="6" max="6" width="10.8515625" style="0" customWidth="1"/>
    <col min="7" max="7" width="11.57421875" style="0" customWidth="1"/>
    <col min="8" max="9" width="9.140625" style="0" hidden="1" customWidth="1"/>
    <col min="10" max="10" width="13.140625" style="0" hidden="1" customWidth="1"/>
    <col min="11" max="11" width="9.7109375" style="0" customWidth="1"/>
  </cols>
  <sheetData>
    <row r="1" spans="1:10" ht="27" customHeight="1">
      <c r="A1" s="265" t="s">
        <v>173</v>
      </c>
      <c r="B1" s="265"/>
      <c r="C1" s="265"/>
      <c r="D1" s="265"/>
      <c r="E1" s="265"/>
      <c r="F1" s="265"/>
      <c r="G1" s="265"/>
      <c r="H1" s="265"/>
      <c r="I1" s="265"/>
      <c r="J1" s="265"/>
    </row>
    <row r="2" spans="1:10" ht="7.5" customHeight="1">
      <c r="A2" s="71"/>
      <c r="B2" s="72"/>
      <c r="C2" s="72"/>
      <c r="D2" s="72"/>
      <c r="E2" s="72"/>
      <c r="F2" s="72"/>
      <c r="G2" s="72"/>
      <c r="H2" s="72"/>
      <c r="I2" s="72"/>
      <c r="J2" s="72"/>
    </row>
    <row r="3" spans="1:10" ht="27" customHeight="1">
      <c r="A3" s="267" t="s">
        <v>174</v>
      </c>
      <c r="B3" s="268"/>
      <c r="C3" s="268"/>
      <c r="D3" s="268"/>
      <c r="E3" s="268"/>
      <c r="F3" s="268"/>
      <c r="G3" s="268"/>
      <c r="H3" s="268"/>
      <c r="I3" s="268"/>
      <c r="J3" s="268"/>
    </row>
    <row r="4" spans="1:10" ht="18.75" customHeight="1">
      <c r="A4" s="5" t="s">
        <v>159</v>
      </c>
      <c r="B4" s="10" t="s">
        <v>2</v>
      </c>
      <c r="C4" s="10" t="s">
        <v>104</v>
      </c>
      <c r="D4" s="10" t="s">
        <v>79</v>
      </c>
      <c r="E4" s="10" t="s">
        <v>80</v>
      </c>
      <c r="F4" s="10" t="s">
        <v>81</v>
      </c>
      <c r="G4" s="10" t="s">
        <v>3</v>
      </c>
      <c r="H4" s="37"/>
      <c r="I4" s="37"/>
      <c r="J4" s="37"/>
    </row>
    <row r="5" spans="1:10" ht="18.75" customHeight="1">
      <c r="A5" s="57" t="s">
        <v>30</v>
      </c>
      <c r="B5" s="117"/>
      <c r="C5" s="117"/>
      <c r="D5" s="19"/>
      <c r="E5" s="117"/>
      <c r="F5" s="19"/>
      <c r="G5" s="117"/>
      <c r="H5" s="6"/>
      <c r="I5" s="26"/>
      <c r="J5" s="6"/>
    </row>
    <row r="6" spans="1:10" ht="18.75" customHeight="1">
      <c r="A6" s="118" t="s">
        <v>141</v>
      </c>
      <c r="B6" s="105">
        <f aca="true" t="shared" si="0" ref="B6:G6">B7+B8</f>
        <v>391749</v>
      </c>
      <c r="C6" s="105">
        <f t="shared" si="0"/>
        <v>71911</v>
      </c>
      <c r="D6" s="105">
        <f t="shared" si="0"/>
        <v>259020</v>
      </c>
      <c r="E6" s="105">
        <f t="shared" si="0"/>
        <v>7031</v>
      </c>
      <c r="F6" s="105">
        <f t="shared" si="0"/>
        <v>16910</v>
      </c>
      <c r="G6" s="105">
        <f t="shared" si="0"/>
        <v>391749</v>
      </c>
      <c r="H6" s="6"/>
      <c r="I6" s="26"/>
      <c r="J6" s="6"/>
    </row>
    <row r="7" spans="1:10" ht="12.75">
      <c r="A7" s="8" t="s">
        <v>11</v>
      </c>
      <c r="B7" s="4">
        <v>236899</v>
      </c>
      <c r="C7" s="4">
        <v>59136</v>
      </c>
      <c r="D7" s="4">
        <v>154450</v>
      </c>
      <c r="E7" s="4">
        <v>4432</v>
      </c>
      <c r="F7" s="4">
        <v>10282</v>
      </c>
      <c r="G7" s="4">
        <f>B7</f>
        <v>236899</v>
      </c>
      <c r="H7" s="6"/>
      <c r="I7" s="26"/>
      <c r="J7" s="6"/>
    </row>
    <row r="8" spans="1:10" ht="12.75">
      <c r="A8" s="8" t="s">
        <v>13</v>
      </c>
      <c r="B8" s="4">
        <v>154850</v>
      </c>
      <c r="C8" s="4">
        <v>12775</v>
      </c>
      <c r="D8" s="4">
        <v>104570</v>
      </c>
      <c r="E8" s="4">
        <v>2599</v>
      </c>
      <c r="F8" s="4">
        <v>6628</v>
      </c>
      <c r="G8" s="4">
        <f>B8</f>
        <v>154850</v>
      </c>
      <c r="H8" s="6"/>
      <c r="I8" s="26"/>
      <c r="J8" s="6"/>
    </row>
    <row r="9" spans="1:11" ht="18.75" customHeight="1">
      <c r="A9" s="118" t="s">
        <v>99</v>
      </c>
      <c r="B9" s="105">
        <f aca="true" t="shared" si="1" ref="B9:G9">B10+B11</f>
        <v>359528</v>
      </c>
      <c r="C9" s="105">
        <f t="shared" si="1"/>
        <v>53689</v>
      </c>
      <c r="D9" s="105">
        <f t="shared" si="1"/>
        <v>243448</v>
      </c>
      <c r="E9" s="105">
        <f t="shared" si="1"/>
        <v>6786</v>
      </c>
      <c r="F9" s="105">
        <f t="shared" si="1"/>
        <v>14824</v>
      </c>
      <c r="G9" s="105">
        <f t="shared" si="1"/>
        <v>359528</v>
      </c>
      <c r="H9" s="27"/>
      <c r="I9" s="27"/>
      <c r="J9" s="27"/>
      <c r="K9" s="27"/>
    </row>
    <row r="10" spans="1:11" ht="12.75">
      <c r="A10" s="8" t="s">
        <v>11</v>
      </c>
      <c r="B10" s="4">
        <v>214665</v>
      </c>
      <c r="C10" s="4">
        <v>44052</v>
      </c>
      <c r="D10" s="4">
        <v>144860</v>
      </c>
      <c r="E10" s="4">
        <v>4320</v>
      </c>
      <c r="F10" s="4">
        <v>9078</v>
      </c>
      <c r="G10" s="4">
        <f>B10</f>
        <v>214665</v>
      </c>
      <c r="H10" s="27"/>
      <c r="I10" s="27"/>
      <c r="J10" s="27"/>
      <c r="K10" s="27"/>
    </row>
    <row r="11" spans="1:11" ht="12.75">
      <c r="A11" s="8" t="s">
        <v>13</v>
      </c>
      <c r="B11" s="4">
        <v>144863</v>
      </c>
      <c r="C11" s="4">
        <v>9637</v>
      </c>
      <c r="D11" s="4">
        <v>98588</v>
      </c>
      <c r="E11" s="4">
        <v>2466</v>
      </c>
      <c r="F11" s="4">
        <v>5746</v>
      </c>
      <c r="G11" s="4">
        <f>B11</f>
        <v>144863</v>
      </c>
      <c r="H11" s="27"/>
      <c r="I11" s="27"/>
      <c r="J11" s="27"/>
      <c r="K11" s="27"/>
    </row>
    <row r="12" spans="1:11" ht="18.75" customHeight="1">
      <c r="A12" s="118" t="s">
        <v>100</v>
      </c>
      <c r="B12" s="105">
        <f aca="true" t="shared" si="2" ref="B12:G12">B13+B14</f>
        <v>37489</v>
      </c>
      <c r="C12" s="105">
        <f t="shared" si="2"/>
        <v>18222</v>
      </c>
      <c r="D12" s="105">
        <f t="shared" si="2"/>
        <v>18105</v>
      </c>
      <c r="E12" s="105">
        <f t="shared" si="2"/>
        <v>245</v>
      </c>
      <c r="F12" s="105">
        <f t="shared" si="2"/>
        <v>2086</v>
      </c>
      <c r="G12" s="105">
        <f t="shared" si="2"/>
        <v>37489</v>
      </c>
      <c r="H12" s="27"/>
      <c r="I12" s="27"/>
      <c r="J12" s="27"/>
      <c r="K12" s="27"/>
    </row>
    <row r="13" spans="1:11" ht="12.75">
      <c r="A13" s="8" t="s">
        <v>11</v>
      </c>
      <c r="B13" s="4">
        <v>25786</v>
      </c>
      <c r="C13" s="4">
        <v>15084</v>
      </c>
      <c r="D13" s="4">
        <v>11175</v>
      </c>
      <c r="E13" s="4">
        <v>112</v>
      </c>
      <c r="F13" s="4">
        <v>1204</v>
      </c>
      <c r="G13" s="4">
        <f>B13</f>
        <v>25786</v>
      </c>
      <c r="H13" s="27"/>
      <c r="I13" s="27"/>
      <c r="J13" s="27"/>
      <c r="K13" s="27"/>
    </row>
    <row r="14" spans="1:11" ht="12.75">
      <c r="A14" s="8" t="s">
        <v>13</v>
      </c>
      <c r="B14" s="4">
        <v>11703</v>
      </c>
      <c r="C14" s="4">
        <v>3138</v>
      </c>
      <c r="D14" s="4">
        <v>6930</v>
      </c>
      <c r="E14" s="4">
        <v>133</v>
      </c>
      <c r="F14" s="4">
        <v>882</v>
      </c>
      <c r="G14" s="4">
        <f>B14</f>
        <v>11703</v>
      </c>
      <c r="H14" s="27"/>
      <c r="I14" s="27"/>
      <c r="J14" s="27"/>
      <c r="K14" s="27"/>
    </row>
    <row r="15" spans="1:11" ht="12.75">
      <c r="A15" s="8"/>
      <c r="B15" s="95"/>
      <c r="C15" s="95"/>
      <c r="D15" s="95"/>
      <c r="E15" s="95"/>
      <c r="F15" s="95"/>
      <c r="G15" s="95"/>
      <c r="H15" s="27"/>
      <c r="I15" s="27"/>
      <c r="J15" s="27"/>
      <c r="K15" s="27"/>
    </row>
    <row r="16" spans="1:11" ht="24.75" customHeight="1">
      <c r="A16" s="104" t="s">
        <v>222</v>
      </c>
      <c r="B16" s="85"/>
      <c r="C16" s="193"/>
      <c r="D16" s="85"/>
      <c r="E16" s="85"/>
      <c r="F16" s="85"/>
      <c r="G16" s="85"/>
      <c r="H16" s="27"/>
      <c r="I16" s="27"/>
      <c r="J16" s="27"/>
      <c r="K16" s="27"/>
    </row>
    <row r="17" spans="1:11" ht="18.75" customHeight="1">
      <c r="A17" s="118" t="s">
        <v>3</v>
      </c>
      <c r="B17" s="108">
        <f>B18+B19</f>
        <v>9103.183206</v>
      </c>
      <c r="C17" s="108">
        <f>C18+C19</f>
        <v>367.977405</v>
      </c>
      <c r="D17" s="108">
        <f>D18+D19</f>
        <v>11556.642154000001</v>
      </c>
      <c r="E17" s="108">
        <f>E18+E19</f>
        <v>123.57595500000001</v>
      </c>
      <c r="F17" s="108">
        <f>F18+F19</f>
        <v>214.885133</v>
      </c>
      <c r="G17" s="109">
        <f>SUM(B17:F17)</f>
        <v>21366.263853</v>
      </c>
      <c r="H17" s="27"/>
      <c r="I17" s="27"/>
      <c r="J17" s="27"/>
      <c r="K17" s="27"/>
    </row>
    <row r="18" spans="1:11" ht="12.75">
      <c r="A18" s="8" t="s">
        <v>11</v>
      </c>
      <c r="B18" s="119">
        <f>B21+B24</f>
        <v>5519.690329</v>
      </c>
      <c r="C18" s="119">
        <f aca="true" t="shared" si="3" ref="B18:F19">C21+C24</f>
        <v>306.925217</v>
      </c>
      <c r="D18" s="119">
        <f>D21+D24</f>
        <v>6817.5221440000005</v>
      </c>
      <c r="E18" s="119">
        <f t="shared" si="3"/>
        <v>72.84082500000001</v>
      </c>
      <c r="F18" s="119">
        <f t="shared" si="3"/>
        <v>129.995824</v>
      </c>
      <c r="G18" s="119">
        <f>SUM(B18:F18)</f>
        <v>12846.974338999999</v>
      </c>
      <c r="H18" s="27"/>
      <c r="I18" s="27"/>
      <c r="J18" s="27"/>
      <c r="K18" s="27"/>
    </row>
    <row r="19" spans="1:11" ht="12.75">
      <c r="A19" s="8" t="s">
        <v>13</v>
      </c>
      <c r="B19" s="7">
        <f t="shared" si="3"/>
        <v>3583.492877</v>
      </c>
      <c r="C19" s="7">
        <f t="shared" si="3"/>
        <v>61.052188</v>
      </c>
      <c r="D19" s="7">
        <f t="shared" si="3"/>
        <v>4739.12001</v>
      </c>
      <c r="E19" s="7">
        <f t="shared" si="3"/>
        <v>50.73513</v>
      </c>
      <c r="F19" s="7">
        <f t="shared" si="3"/>
        <v>84.88930900000001</v>
      </c>
      <c r="G19" s="119">
        <f aca="true" t="shared" si="4" ref="G19:G25">SUM(B19:F19)</f>
        <v>8519.289514</v>
      </c>
      <c r="H19" s="27"/>
      <c r="I19" s="27"/>
      <c r="J19" s="27"/>
      <c r="K19" s="27"/>
    </row>
    <row r="20" spans="1:11" ht="18.75" customHeight="1">
      <c r="A20" s="118" t="s">
        <v>99</v>
      </c>
      <c r="B20" s="108">
        <f>B21+B22</f>
        <v>7656.845251999999</v>
      </c>
      <c r="C20" s="108">
        <f>C21+C22</f>
        <v>276.2888</v>
      </c>
      <c r="D20" s="108">
        <f>D21+D22</f>
        <v>11305.877765000001</v>
      </c>
      <c r="E20" s="108">
        <f>E21+E22</f>
        <v>122.170087</v>
      </c>
      <c r="F20" s="108">
        <f>F21+F22</f>
        <v>192.56161300000002</v>
      </c>
      <c r="G20" s="109">
        <f>SUM(B20:F20)</f>
        <v>19553.743517</v>
      </c>
      <c r="H20" s="27"/>
      <c r="I20" s="27"/>
      <c r="J20" s="27"/>
      <c r="K20" s="27"/>
    </row>
    <row r="21" spans="1:11" ht="12.75">
      <c r="A21" s="8" t="s">
        <v>11</v>
      </c>
      <c r="B21" s="119">
        <v>4509.422422</v>
      </c>
      <c r="C21" s="119">
        <v>229.688807</v>
      </c>
      <c r="D21" s="119">
        <v>6660.587969</v>
      </c>
      <c r="E21" s="115">
        <v>72.289584</v>
      </c>
      <c r="F21" s="115">
        <v>116.862132</v>
      </c>
      <c r="G21" s="119">
        <f>SUM(B21:F21)</f>
        <v>11588.850914</v>
      </c>
      <c r="H21" s="27"/>
      <c r="I21" s="27"/>
      <c r="J21" s="27"/>
      <c r="K21" s="27"/>
    </row>
    <row r="22" spans="1:11" ht="12.75">
      <c r="A22" s="8" t="s">
        <v>13</v>
      </c>
      <c r="B22" s="7">
        <v>3147.42283</v>
      </c>
      <c r="C22" s="7">
        <v>46.599993</v>
      </c>
      <c r="D22" s="7">
        <v>4645.289796</v>
      </c>
      <c r="E22" s="169">
        <v>49.880503</v>
      </c>
      <c r="F22" s="169">
        <v>75.699481</v>
      </c>
      <c r="G22" s="119">
        <f t="shared" si="4"/>
        <v>7964.892603</v>
      </c>
      <c r="H22" s="27"/>
      <c r="I22" s="27"/>
      <c r="J22" s="27"/>
      <c r="K22" s="27"/>
    </row>
    <row r="23" spans="1:11" ht="18.75" customHeight="1">
      <c r="A23" s="118" t="s">
        <v>100</v>
      </c>
      <c r="B23" s="109">
        <f>B24+B25</f>
        <v>1446.337954</v>
      </c>
      <c r="C23" s="109">
        <f>C24+C25</f>
        <v>91.68860500000001</v>
      </c>
      <c r="D23" s="109">
        <f>D24+D25</f>
        <v>250.764389</v>
      </c>
      <c r="E23" s="109">
        <f>E24+E25</f>
        <v>1.405868</v>
      </c>
      <c r="F23" s="109">
        <f>F24+F25</f>
        <v>22.323520000000002</v>
      </c>
      <c r="G23" s="109">
        <f>SUM(B23:F23)</f>
        <v>1812.520336</v>
      </c>
      <c r="H23" s="27"/>
      <c r="I23" s="27"/>
      <c r="J23" s="27"/>
      <c r="K23" s="27"/>
    </row>
    <row r="24" spans="1:11" ht="12.75">
      <c r="A24" s="22" t="s">
        <v>11</v>
      </c>
      <c r="B24" s="7">
        <v>1010.267907</v>
      </c>
      <c r="C24" s="7">
        <v>77.23641</v>
      </c>
      <c r="D24" s="7">
        <v>156.934175</v>
      </c>
      <c r="E24" s="7">
        <v>0.551241</v>
      </c>
      <c r="F24" s="7">
        <v>13.133692</v>
      </c>
      <c r="G24" s="119">
        <f t="shared" si="4"/>
        <v>1258.1234250000002</v>
      </c>
      <c r="H24" s="27"/>
      <c r="I24" s="27"/>
      <c r="J24" s="27"/>
      <c r="K24" s="27"/>
    </row>
    <row r="25" spans="1:11" ht="12.75">
      <c r="A25" s="9" t="s">
        <v>13</v>
      </c>
      <c r="B25" s="120">
        <v>436.070047</v>
      </c>
      <c r="C25" s="120">
        <v>14.452195</v>
      </c>
      <c r="D25" s="120">
        <v>93.830214</v>
      </c>
      <c r="E25" s="120">
        <v>0.854627</v>
      </c>
      <c r="F25" s="120">
        <v>9.189828</v>
      </c>
      <c r="G25" s="120">
        <f t="shared" si="4"/>
        <v>554.396911</v>
      </c>
      <c r="H25" s="27"/>
      <c r="I25" s="27"/>
      <c r="J25" s="27"/>
      <c r="K25" s="27"/>
    </row>
    <row r="26" spans="1:11" ht="24" customHeight="1">
      <c r="A26" s="34"/>
      <c r="B26" s="62"/>
      <c r="C26" s="62"/>
      <c r="D26" s="62"/>
      <c r="E26" s="62"/>
      <c r="F26" s="62"/>
      <c r="G26" s="62"/>
      <c r="H26" s="27"/>
      <c r="I26" s="27"/>
      <c r="J26" s="27"/>
      <c r="K26" s="27"/>
    </row>
    <row r="27" spans="1:11" ht="14.25" customHeight="1">
      <c r="A27" s="270" t="s">
        <v>160</v>
      </c>
      <c r="B27" s="270"/>
      <c r="C27" s="270"/>
      <c r="D27" s="270"/>
      <c r="E27" s="270"/>
      <c r="F27" s="270"/>
      <c r="G27" s="270"/>
      <c r="H27" s="27"/>
      <c r="I27" s="27"/>
      <c r="J27" s="27"/>
      <c r="K27" s="27"/>
    </row>
    <row r="28" spans="1:11" ht="12.75">
      <c r="A28" s="27"/>
      <c r="B28" s="27"/>
      <c r="C28" s="27"/>
      <c r="D28" s="27"/>
      <c r="E28" s="27"/>
      <c r="F28" s="27"/>
      <c r="G28" s="27"/>
      <c r="H28" s="27"/>
      <c r="I28" s="27"/>
      <c r="J28" s="27"/>
      <c r="K28" s="27"/>
    </row>
    <row r="29" spans="1:11" ht="12.75">
      <c r="A29" s="27"/>
      <c r="B29" s="27"/>
      <c r="C29" s="27"/>
      <c r="D29" s="27"/>
      <c r="E29" s="27"/>
      <c r="F29" s="27"/>
      <c r="G29" s="27"/>
      <c r="H29" s="27"/>
      <c r="I29" s="27"/>
      <c r="J29" s="27"/>
      <c r="K29" s="27"/>
    </row>
    <row r="30" spans="1:11" ht="12.75">
      <c r="A30" s="27"/>
      <c r="B30" s="27"/>
      <c r="C30" s="27"/>
      <c r="D30" s="27"/>
      <c r="E30" s="27"/>
      <c r="F30" s="27"/>
      <c r="G30" s="27"/>
      <c r="H30" s="27"/>
      <c r="I30" s="27"/>
      <c r="J30" s="27"/>
      <c r="K30" s="27"/>
    </row>
    <row r="31" spans="1:11" ht="12.75">
      <c r="A31" s="27"/>
      <c r="B31" s="27"/>
      <c r="C31" s="27"/>
      <c r="D31" s="27"/>
      <c r="E31" s="27"/>
      <c r="F31" s="27"/>
      <c r="G31" s="27"/>
      <c r="H31" s="27"/>
      <c r="I31" s="27"/>
      <c r="J31" s="27"/>
      <c r="K31" s="27"/>
    </row>
    <row r="32" spans="1:11" ht="12.75">
      <c r="A32" s="27"/>
      <c r="B32" s="27"/>
      <c r="C32" s="27"/>
      <c r="D32" s="27"/>
      <c r="E32" s="27"/>
      <c r="F32" s="27"/>
      <c r="G32" s="27"/>
      <c r="H32" s="27"/>
      <c r="I32" s="27"/>
      <c r="J32" s="27"/>
      <c r="K32" s="27"/>
    </row>
    <row r="33" spans="1:11" ht="12.75">
      <c r="A33" s="27"/>
      <c r="B33" s="27"/>
      <c r="C33" s="27"/>
      <c r="D33" s="27"/>
      <c r="E33" s="27"/>
      <c r="F33" s="27"/>
      <c r="G33" s="27"/>
      <c r="H33" s="27"/>
      <c r="I33" s="27"/>
      <c r="J33" s="27"/>
      <c r="K33" s="27"/>
    </row>
    <row r="34" spans="1:11" ht="12.75">
      <c r="A34" s="27"/>
      <c r="B34" s="27"/>
      <c r="C34" s="27"/>
      <c r="D34" s="27"/>
      <c r="E34" s="27"/>
      <c r="F34" s="27"/>
      <c r="G34" s="27"/>
      <c r="H34" s="27"/>
      <c r="I34" s="27"/>
      <c r="J34" s="27"/>
      <c r="K34" s="27"/>
    </row>
    <row r="35" spans="1:11" ht="12.75">
      <c r="A35" s="27"/>
      <c r="B35" s="27"/>
      <c r="C35" s="27"/>
      <c r="D35" s="27"/>
      <c r="E35" s="27"/>
      <c r="F35" s="27"/>
      <c r="G35" s="27"/>
      <c r="H35" s="27"/>
      <c r="I35" s="27"/>
      <c r="J35" s="27"/>
      <c r="K35" s="27"/>
    </row>
    <row r="36" spans="1:11" ht="12.75">
      <c r="A36" s="27"/>
      <c r="B36" s="27"/>
      <c r="C36" s="27"/>
      <c r="D36" s="27"/>
      <c r="E36" s="27"/>
      <c r="F36" s="27"/>
      <c r="G36" s="27"/>
      <c r="H36" s="27"/>
      <c r="I36" s="27"/>
      <c r="J36" s="27"/>
      <c r="K36" s="27"/>
    </row>
    <row r="37" spans="1:11" ht="12.75">
      <c r="A37" s="27"/>
      <c r="B37" s="27"/>
      <c r="C37" s="27"/>
      <c r="D37" s="27"/>
      <c r="E37" s="27"/>
      <c r="F37" s="27"/>
      <c r="G37" s="27"/>
      <c r="H37" s="27"/>
      <c r="I37" s="27"/>
      <c r="J37" s="27"/>
      <c r="K37" s="27"/>
    </row>
    <row r="38" spans="1:11" ht="12.75">
      <c r="A38" s="27"/>
      <c r="B38" s="27"/>
      <c r="C38" s="27"/>
      <c r="D38" s="27"/>
      <c r="E38" s="27"/>
      <c r="F38" s="27"/>
      <c r="G38" s="27"/>
      <c r="H38" s="27"/>
      <c r="I38" s="27"/>
      <c r="J38" s="27"/>
      <c r="K38" s="27"/>
    </row>
    <row r="39" spans="1:11" ht="12.75">
      <c r="A39" s="27"/>
      <c r="B39" s="27"/>
      <c r="C39" s="27"/>
      <c r="D39" s="27"/>
      <c r="E39" s="27"/>
      <c r="F39" s="27"/>
      <c r="G39" s="27"/>
      <c r="H39" s="27"/>
      <c r="I39" s="27"/>
      <c r="J39" s="27"/>
      <c r="K39" s="27"/>
    </row>
    <row r="40" spans="1:11" ht="12.75">
      <c r="A40" s="27"/>
      <c r="B40" s="27"/>
      <c r="C40" s="27"/>
      <c r="D40" s="27"/>
      <c r="E40" s="27"/>
      <c r="F40" s="27"/>
      <c r="G40" s="27"/>
      <c r="H40" s="27"/>
      <c r="I40" s="27"/>
      <c r="J40" s="27"/>
      <c r="K40" s="27"/>
    </row>
    <row r="41" spans="1:11" ht="12.75">
      <c r="A41" s="27"/>
      <c r="B41" s="27"/>
      <c r="C41" s="27"/>
      <c r="D41" s="27"/>
      <c r="E41" s="27"/>
      <c r="F41" s="27"/>
      <c r="G41" s="27"/>
      <c r="H41" s="27"/>
      <c r="I41" s="27"/>
      <c r="J41" s="27"/>
      <c r="K41" s="27"/>
    </row>
    <row r="42" spans="1:11" ht="12.75">
      <c r="A42" s="27"/>
      <c r="B42" s="27"/>
      <c r="C42" s="27"/>
      <c r="D42" s="27"/>
      <c r="E42" s="27"/>
      <c r="F42" s="27"/>
      <c r="G42" s="27"/>
      <c r="H42" s="27"/>
      <c r="I42" s="27"/>
      <c r="J42" s="27"/>
      <c r="K42" s="27"/>
    </row>
    <row r="43" spans="1:11" ht="12.75">
      <c r="A43" s="27"/>
      <c r="B43" s="27"/>
      <c r="C43" s="27"/>
      <c r="D43" s="27"/>
      <c r="E43" s="27"/>
      <c r="F43" s="27"/>
      <c r="G43" s="27"/>
      <c r="H43" s="27"/>
      <c r="I43" s="27"/>
      <c r="J43" s="27"/>
      <c r="K43" s="27"/>
    </row>
    <row r="44" spans="1:11" ht="12.75">
      <c r="A44" s="27"/>
      <c r="B44" s="27"/>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7"/>
      <c r="B46" s="27"/>
      <c r="C46" s="27"/>
      <c r="D46" s="27"/>
      <c r="E46" s="27"/>
      <c r="F46" s="27"/>
      <c r="G46" s="27"/>
      <c r="H46" s="27"/>
      <c r="I46" s="27"/>
      <c r="J46" s="27"/>
      <c r="K46" s="27"/>
    </row>
    <row r="47" spans="1:11" ht="12.75">
      <c r="A47" s="27"/>
      <c r="B47" s="27"/>
      <c r="C47" s="27"/>
      <c r="D47" s="27"/>
      <c r="E47" s="27"/>
      <c r="F47" s="27"/>
      <c r="G47" s="27"/>
      <c r="H47" s="27"/>
      <c r="I47" s="27"/>
      <c r="J47" s="27"/>
      <c r="K47" s="27"/>
    </row>
    <row r="48" spans="1:11" ht="12.75">
      <c r="A48" s="27"/>
      <c r="B48" s="27"/>
      <c r="C48" s="27"/>
      <c r="D48" s="27"/>
      <c r="E48" s="27"/>
      <c r="F48" s="27"/>
      <c r="G48" s="27"/>
      <c r="H48" s="27"/>
      <c r="I48" s="27"/>
      <c r="J48" s="27"/>
      <c r="K48" s="27"/>
    </row>
    <row r="49" spans="1:11" ht="12.75">
      <c r="A49" s="27"/>
      <c r="B49" s="27"/>
      <c r="C49" s="27"/>
      <c r="D49" s="27"/>
      <c r="E49" s="27"/>
      <c r="F49" s="27"/>
      <c r="G49" s="27"/>
      <c r="H49" s="27"/>
      <c r="I49" s="27"/>
      <c r="J49" s="27"/>
      <c r="K49" s="27"/>
    </row>
    <row r="50" spans="1:11" ht="12.75">
      <c r="A50" s="27"/>
      <c r="B50" s="27"/>
      <c r="C50" s="27"/>
      <c r="D50" s="27"/>
      <c r="E50" s="27"/>
      <c r="F50" s="27"/>
      <c r="G50" s="27"/>
      <c r="H50" s="27"/>
      <c r="I50" s="27"/>
      <c r="J50" s="27"/>
      <c r="K50" s="27"/>
    </row>
    <row r="51" spans="1:11" ht="12.75">
      <c r="A51" s="27"/>
      <c r="B51" s="27"/>
      <c r="C51" s="27"/>
      <c r="D51" s="27"/>
      <c r="E51" s="27"/>
      <c r="F51" s="27"/>
      <c r="G51" s="27"/>
      <c r="H51" s="27"/>
      <c r="I51" s="27"/>
      <c r="J51" s="27"/>
      <c r="K51" s="27"/>
    </row>
    <row r="52" spans="1:11" ht="12.75">
      <c r="A52" s="27"/>
      <c r="B52" s="27"/>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7"/>
      <c r="B56" s="27"/>
      <c r="C56" s="27"/>
      <c r="D56" s="27"/>
      <c r="E56" s="27"/>
      <c r="F56" s="27"/>
      <c r="G56" s="27"/>
      <c r="H56" s="27"/>
      <c r="I56" s="27"/>
      <c r="J56" s="27"/>
      <c r="K56" s="27"/>
    </row>
    <row r="57" spans="1:11" ht="12.75">
      <c r="A57" s="27"/>
      <c r="B57" s="27"/>
      <c r="C57" s="27"/>
      <c r="D57" s="27"/>
      <c r="E57" s="27"/>
      <c r="F57" s="27"/>
      <c r="G57" s="27"/>
      <c r="H57" s="27"/>
      <c r="I57" s="27"/>
      <c r="J57" s="27"/>
      <c r="K57" s="27"/>
    </row>
    <row r="58" spans="1:11" ht="12.75">
      <c r="A58" s="27"/>
      <c r="B58" s="27"/>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row r="63" spans="1:11" ht="12.75">
      <c r="A63" s="27"/>
      <c r="B63" s="27"/>
      <c r="C63" s="27"/>
      <c r="D63" s="27"/>
      <c r="E63" s="27"/>
      <c r="F63" s="27"/>
      <c r="G63" s="27"/>
      <c r="H63" s="27"/>
      <c r="I63" s="27"/>
      <c r="J63" s="27"/>
      <c r="K63" s="27"/>
    </row>
    <row r="64" spans="1:11" ht="12.75">
      <c r="A64" s="27"/>
      <c r="B64" s="27"/>
      <c r="C64" s="27"/>
      <c r="D64" s="27"/>
      <c r="E64" s="27"/>
      <c r="F64" s="27"/>
      <c r="G64" s="27"/>
      <c r="H64" s="27"/>
      <c r="I64" s="27"/>
      <c r="J64" s="27"/>
      <c r="K64" s="27"/>
    </row>
    <row r="65" spans="1:11" ht="12.75">
      <c r="A65" s="27"/>
      <c r="B65" s="27"/>
      <c r="C65" s="27"/>
      <c r="D65" s="27"/>
      <c r="E65" s="27"/>
      <c r="F65" s="27"/>
      <c r="G65" s="27"/>
      <c r="H65" s="27"/>
      <c r="I65" s="27"/>
      <c r="J65" s="27"/>
      <c r="K65" s="27"/>
    </row>
  </sheetData>
  <sheetProtection/>
  <mergeCells count="3">
    <mergeCell ref="A1:J1"/>
    <mergeCell ref="A3:J3"/>
    <mergeCell ref="A27:G27"/>
  </mergeCells>
  <conditionalFormatting sqref="B6:G14 B17:G25">
    <cfRule type="cellIs" priority="1" dxfId="1" operator="equal" stopIfTrue="1">
      <formula>0</formula>
    </cfRule>
  </conditionalFormatting>
  <conditionalFormatting sqref="B6:G14">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I30"/>
  <sheetViews>
    <sheetView zoomScalePageLayoutView="0" workbookViewId="0" topLeftCell="A1">
      <selection activeCell="A2" sqref="A2"/>
    </sheetView>
  </sheetViews>
  <sheetFormatPr defaultColWidth="9.140625" defaultRowHeight="12.75"/>
  <cols>
    <col min="1" max="1" width="21.7109375" style="0" customWidth="1"/>
    <col min="2" max="2" width="14.421875" style="0" customWidth="1"/>
    <col min="3" max="3" width="13.140625" style="0" customWidth="1"/>
    <col min="4" max="4" width="12.7109375" style="0" customWidth="1"/>
    <col min="6" max="6" width="9.7109375" style="0" bestFit="1" customWidth="1"/>
  </cols>
  <sheetData>
    <row r="1" spans="1:5" ht="28.5" customHeight="1">
      <c r="A1" s="265" t="s">
        <v>232</v>
      </c>
      <c r="B1" s="266"/>
      <c r="C1" s="266"/>
      <c r="D1" s="266"/>
      <c r="E1" s="264"/>
    </row>
    <row r="2" spans="1:4" ht="7.5" customHeight="1">
      <c r="A2" s="71" t="s">
        <v>107</v>
      </c>
      <c r="B2" s="72"/>
      <c r="C2" s="72"/>
      <c r="D2" s="72"/>
    </row>
    <row r="3" spans="1:5" ht="39" customHeight="1">
      <c r="A3" s="271" t="s">
        <v>205</v>
      </c>
      <c r="B3" s="272"/>
      <c r="C3" s="272"/>
      <c r="D3" s="272"/>
      <c r="E3" s="264"/>
    </row>
    <row r="4" spans="1:4" s="138" customFormat="1" ht="27" customHeight="1">
      <c r="A4" s="135" t="s">
        <v>108</v>
      </c>
      <c r="B4" s="136" t="s">
        <v>47</v>
      </c>
      <c r="C4" s="136" t="s">
        <v>48</v>
      </c>
      <c r="D4" s="136" t="s">
        <v>84</v>
      </c>
    </row>
    <row r="5" spans="1:4" ht="16.5" customHeight="1">
      <c r="A5" s="28" t="s">
        <v>4</v>
      </c>
      <c r="B5" s="58"/>
      <c r="C5" s="40"/>
      <c r="D5" s="40"/>
    </row>
    <row r="6" spans="1:4" ht="12.75">
      <c r="A6" s="27" t="s">
        <v>116</v>
      </c>
      <c r="B6" s="40">
        <v>3655</v>
      </c>
      <c r="C6" s="40">
        <v>888</v>
      </c>
      <c r="D6" s="40">
        <f>B6+C6</f>
        <v>4543</v>
      </c>
    </row>
    <row r="7" spans="1:4" ht="12.75">
      <c r="A7" s="3" t="s">
        <v>117</v>
      </c>
      <c r="B7" s="40">
        <v>3425</v>
      </c>
      <c r="C7" s="40">
        <v>613</v>
      </c>
      <c r="D7" s="40">
        <f>B7+C7</f>
        <v>4038</v>
      </c>
    </row>
    <row r="8" spans="1:4" ht="12.75">
      <c r="A8" s="3" t="s">
        <v>118</v>
      </c>
      <c r="B8" s="40">
        <v>1443</v>
      </c>
      <c r="C8" s="40">
        <v>282</v>
      </c>
      <c r="D8" s="40">
        <f>B8+C8</f>
        <v>1725</v>
      </c>
    </row>
    <row r="9" spans="1:4" ht="12.75">
      <c r="A9" s="3" t="s">
        <v>119</v>
      </c>
      <c r="B9" s="40">
        <v>756</v>
      </c>
      <c r="C9" s="40">
        <v>241</v>
      </c>
      <c r="D9" s="40">
        <f>B9+C9</f>
        <v>997</v>
      </c>
    </row>
    <row r="10" spans="1:4" ht="16.5" customHeight="1">
      <c r="A10" s="68" t="s">
        <v>5</v>
      </c>
      <c r="B10" s="218"/>
      <c r="C10" s="218"/>
      <c r="D10" s="40"/>
    </row>
    <row r="11" spans="1:4" ht="12.75">
      <c r="A11" s="27" t="s">
        <v>116</v>
      </c>
      <c r="B11" s="40">
        <v>10466</v>
      </c>
      <c r="C11" s="40">
        <v>2493</v>
      </c>
      <c r="D11" s="40">
        <f>B11+C11</f>
        <v>12959</v>
      </c>
    </row>
    <row r="12" spans="1:4" ht="12.75">
      <c r="A12" s="3" t="s">
        <v>117</v>
      </c>
      <c r="B12" s="40">
        <v>9565</v>
      </c>
      <c r="C12" s="40">
        <v>1776</v>
      </c>
      <c r="D12" s="40">
        <f>B12+C12</f>
        <v>11341</v>
      </c>
    </row>
    <row r="13" spans="1:4" ht="12.75">
      <c r="A13" s="3" t="s">
        <v>118</v>
      </c>
      <c r="B13" s="40">
        <v>3491</v>
      </c>
      <c r="C13" s="40">
        <v>568</v>
      </c>
      <c r="D13" s="40">
        <f>B13+C13</f>
        <v>4059</v>
      </c>
    </row>
    <row r="14" spans="1:4" ht="12.75">
      <c r="A14" s="3" t="s">
        <v>119</v>
      </c>
      <c r="B14" s="40">
        <v>1325</v>
      </c>
      <c r="C14" s="40">
        <v>311</v>
      </c>
      <c r="D14" s="40">
        <f>B14+C14</f>
        <v>1636</v>
      </c>
    </row>
    <row r="15" spans="1:4" ht="16.5" customHeight="1">
      <c r="A15" s="29" t="s">
        <v>6</v>
      </c>
      <c r="B15" s="218"/>
      <c r="C15" s="219"/>
      <c r="D15" s="40"/>
    </row>
    <row r="16" spans="1:4" ht="12.75">
      <c r="A16" s="27" t="s">
        <v>116</v>
      </c>
      <c r="B16" s="40">
        <v>12062</v>
      </c>
      <c r="C16" s="40">
        <v>3974</v>
      </c>
      <c r="D16" s="40">
        <f>B16+C16</f>
        <v>16036</v>
      </c>
    </row>
    <row r="17" spans="1:4" ht="12.75">
      <c r="A17" s="3" t="s">
        <v>117</v>
      </c>
      <c r="B17" s="40">
        <v>14631</v>
      </c>
      <c r="C17" s="40">
        <v>2925</v>
      </c>
      <c r="D17" s="40">
        <f>B17+C17</f>
        <v>17556</v>
      </c>
    </row>
    <row r="18" spans="1:4" ht="12.75">
      <c r="A18" s="3" t="s">
        <v>118</v>
      </c>
      <c r="B18" s="40">
        <v>4546</v>
      </c>
      <c r="C18" s="40">
        <v>719</v>
      </c>
      <c r="D18" s="40">
        <f>B18+C18</f>
        <v>5265</v>
      </c>
    </row>
    <row r="19" spans="1:4" ht="12.75">
      <c r="A19" s="3" t="s">
        <v>119</v>
      </c>
      <c r="B19" s="43">
        <v>955</v>
      </c>
      <c r="C19" s="43">
        <v>193</v>
      </c>
      <c r="D19" s="43">
        <f>B19+C19</f>
        <v>1148</v>
      </c>
    </row>
    <row r="20" spans="1:4" ht="16.5" customHeight="1">
      <c r="A20" s="29" t="s">
        <v>0</v>
      </c>
      <c r="B20" s="218"/>
      <c r="C20" s="219"/>
      <c r="D20" s="40"/>
    </row>
    <row r="21" spans="1:6" ht="12.75">
      <c r="A21" s="27" t="s">
        <v>116</v>
      </c>
      <c r="B21" s="194">
        <v>24046</v>
      </c>
      <c r="C21" s="194">
        <v>6849</v>
      </c>
      <c r="D21" s="40">
        <f>B21+C21</f>
        <v>30895</v>
      </c>
      <c r="E21" s="133"/>
      <c r="F21" s="190"/>
    </row>
    <row r="22" spans="1:6" ht="12.75">
      <c r="A22" s="3" t="s">
        <v>117</v>
      </c>
      <c r="B22" s="194">
        <v>25594</v>
      </c>
      <c r="C22" s="194">
        <v>4951</v>
      </c>
      <c r="D22" s="40">
        <f>B22+C22</f>
        <v>30545</v>
      </c>
      <c r="E22" s="133"/>
      <c r="F22" s="190"/>
    </row>
    <row r="23" spans="1:6" ht="12.75">
      <c r="A23" s="3" t="s">
        <v>118</v>
      </c>
      <c r="B23" s="194">
        <v>8701</v>
      </c>
      <c r="C23" s="194">
        <v>1449</v>
      </c>
      <c r="D23" s="40">
        <f>B23+C23</f>
        <v>10150</v>
      </c>
      <c r="E23" s="133"/>
      <c r="F23" s="190"/>
    </row>
    <row r="24" spans="1:6" ht="12.75" customHeight="1">
      <c r="A24" s="3" t="s">
        <v>119</v>
      </c>
      <c r="B24" s="251">
        <v>2733</v>
      </c>
      <c r="C24" s="251">
        <v>656</v>
      </c>
      <c r="D24" s="44">
        <f>B24+C24</f>
        <v>3389</v>
      </c>
      <c r="E24" s="133"/>
      <c r="F24" s="255"/>
    </row>
    <row r="25" spans="1:5" ht="24" customHeight="1">
      <c r="A25" s="77"/>
      <c r="B25" s="43"/>
      <c r="C25" s="43"/>
      <c r="D25" s="43"/>
      <c r="E25" s="133"/>
    </row>
    <row r="26" spans="1:7" ht="25.5" customHeight="1">
      <c r="A26" s="277" t="s">
        <v>214</v>
      </c>
      <c r="B26" s="277"/>
      <c r="C26" s="277"/>
      <c r="D26" s="277"/>
      <c r="E26" s="70"/>
      <c r="F26" s="70"/>
      <c r="G26" s="70"/>
    </row>
    <row r="30" ht="12.75">
      <c r="I30" s="133"/>
    </row>
  </sheetData>
  <sheetProtection/>
  <mergeCells count="3">
    <mergeCell ref="A3:E3"/>
    <mergeCell ref="A1:E1"/>
    <mergeCell ref="A26:D26"/>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F26"/>
  <sheetViews>
    <sheetView zoomScalePageLayoutView="0" workbookViewId="0" topLeftCell="A1">
      <selection activeCell="A2" sqref="A2"/>
    </sheetView>
  </sheetViews>
  <sheetFormatPr defaultColWidth="9.140625" defaultRowHeight="12.75"/>
  <cols>
    <col min="1" max="1" width="24.57421875" style="0" customWidth="1"/>
    <col min="2" max="2" width="13.57421875" style="0" customWidth="1"/>
    <col min="3" max="3" width="13.140625" style="0" customWidth="1"/>
    <col min="4" max="4" width="12.7109375" style="0" customWidth="1"/>
  </cols>
  <sheetData>
    <row r="1" spans="1:5" ht="27" customHeight="1">
      <c r="A1" s="265" t="s">
        <v>233</v>
      </c>
      <c r="B1" s="266"/>
      <c r="C1" s="266"/>
      <c r="D1" s="266"/>
      <c r="E1" s="264"/>
    </row>
    <row r="2" spans="1:4" ht="7.5" customHeight="1">
      <c r="A2" s="71" t="s">
        <v>107</v>
      </c>
      <c r="B2" s="72"/>
      <c r="C2" s="72"/>
      <c r="D2" s="72"/>
    </row>
    <row r="3" spans="1:5" ht="27" customHeight="1">
      <c r="A3" s="271" t="s">
        <v>206</v>
      </c>
      <c r="B3" s="272"/>
      <c r="C3" s="272"/>
      <c r="D3" s="272"/>
      <c r="E3" s="264"/>
    </row>
    <row r="4" spans="1:4" ht="27" customHeight="1">
      <c r="A4" s="81" t="s">
        <v>108</v>
      </c>
      <c r="B4" s="139" t="s">
        <v>47</v>
      </c>
      <c r="C4" s="139" t="s">
        <v>48</v>
      </c>
      <c r="D4" s="139" t="s">
        <v>84</v>
      </c>
    </row>
    <row r="5" spans="1:4" ht="12.75">
      <c r="A5" s="14" t="s">
        <v>4</v>
      </c>
      <c r="B5" s="91"/>
      <c r="C5" s="91"/>
      <c r="D5" s="91"/>
    </row>
    <row r="6" spans="1:4" ht="12.75">
      <c r="A6" s="1" t="s">
        <v>116</v>
      </c>
      <c r="B6" s="7">
        <v>8.257344832940019</v>
      </c>
      <c r="C6" s="7">
        <v>1.8081493332281597</v>
      </c>
      <c r="D6" s="7">
        <f>B6+C6</f>
        <v>10.065494166168179</v>
      </c>
    </row>
    <row r="7" spans="1:4" ht="12.75">
      <c r="A7" s="3" t="s">
        <v>117</v>
      </c>
      <c r="B7" s="7">
        <v>12.8406524161227</v>
      </c>
      <c r="C7" s="7">
        <v>1.9258434998426899</v>
      </c>
      <c r="D7" s="7">
        <f aca="true" t="shared" si="0" ref="D7:D19">B7+C7</f>
        <v>14.76649591596539</v>
      </c>
    </row>
    <row r="8" spans="1:4" ht="12.75">
      <c r="A8" s="3" t="s">
        <v>118</v>
      </c>
      <c r="B8" s="7">
        <v>6.7260548158166</v>
      </c>
      <c r="C8" s="7">
        <v>1.1737039882479</v>
      </c>
      <c r="D8" s="7">
        <f t="shared" si="0"/>
        <v>7.8997588040645</v>
      </c>
    </row>
    <row r="9" spans="1:4" ht="12.75">
      <c r="A9" s="3" t="s">
        <v>119</v>
      </c>
      <c r="B9" s="7">
        <v>4.87238580767559</v>
      </c>
      <c r="C9" s="7">
        <v>1.53313648877847</v>
      </c>
      <c r="D9" s="7">
        <f t="shared" si="0"/>
        <v>6.40552229645406</v>
      </c>
    </row>
    <row r="10" spans="1:4" ht="12.75">
      <c r="A10" s="83" t="s">
        <v>5</v>
      </c>
      <c r="B10" s="216"/>
      <c r="C10" s="216"/>
      <c r="D10" s="7"/>
    </row>
    <row r="11" spans="1:4" ht="12.75">
      <c r="A11" s="1" t="s">
        <v>116</v>
      </c>
      <c r="B11" s="7">
        <v>29.363156832288396</v>
      </c>
      <c r="C11" s="7">
        <v>6.2113806665096405</v>
      </c>
      <c r="D11" s="7">
        <f t="shared" si="0"/>
        <v>35.57453749879804</v>
      </c>
    </row>
    <row r="12" spans="1:4" ht="12.75">
      <c r="A12" s="3" t="s">
        <v>117</v>
      </c>
      <c r="B12" s="7">
        <v>43.3428798152256</v>
      </c>
      <c r="C12" s="7">
        <v>7.22521166621651</v>
      </c>
      <c r="D12" s="7">
        <f t="shared" si="0"/>
        <v>50.56809148144211</v>
      </c>
    </row>
    <row r="13" spans="1:4" ht="12.75">
      <c r="A13" s="3" t="s">
        <v>118</v>
      </c>
      <c r="B13" s="7">
        <v>18.894162893790497</v>
      </c>
      <c r="C13" s="7">
        <v>2.76259030557978</v>
      </c>
      <c r="D13" s="7">
        <f t="shared" si="0"/>
        <v>21.65675319937028</v>
      </c>
    </row>
    <row r="14" spans="1:4" ht="12.75">
      <c r="A14" s="3" t="s">
        <v>119</v>
      </c>
      <c r="B14" s="7">
        <v>8.961184977687855</v>
      </c>
      <c r="C14" s="7">
        <v>1.84196099016926</v>
      </c>
      <c r="D14" s="7">
        <f t="shared" si="0"/>
        <v>10.803145967857116</v>
      </c>
    </row>
    <row r="15" spans="1:4" ht="12.75">
      <c r="A15" s="104" t="s">
        <v>6</v>
      </c>
      <c r="B15" s="216"/>
      <c r="C15" s="225"/>
      <c r="D15" s="7"/>
    </row>
    <row r="16" spans="1:4" ht="12.75">
      <c r="A16" s="1" t="s">
        <v>116</v>
      </c>
      <c r="B16" s="7">
        <v>44.3404453306161</v>
      </c>
      <c r="C16" s="7">
        <v>14.1240089991165</v>
      </c>
      <c r="D16" s="7">
        <f t="shared" si="0"/>
        <v>58.4644543297326</v>
      </c>
    </row>
    <row r="17" spans="1:4" ht="12.75">
      <c r="A17" s="3" t="s">
        <v>117</v>
      </c>
      <c r="B17" s="7">
        <v>89.6087517622525</v>
      </c>
      <c r="C17" s="7">
        <v>17.072116831911</v>
      </c>
      <c r="D17" s="7">
        <f t="shared" si="0"/>
        <v>106.6808685941635</v>
      </c>
    </row>
    <row r="18" spans="1:4" ht="12.75">
      <c r="A18" s="3" t="s">
        <v>118</v>
      </c>
      <c r="B18" s="7">
        <v>32.5837017056794</v>
      </c>
      <c r="C18" s="7">
        <v>4.884000617359099</v>
      </c>
      <c r="D18" s="7">
        <f t="shared" si="0"/>
        <v>37.4677023230385</v>
      </c>
    </row>
    <row r="19" spans="1:4" ht="12.75">
      <c r="A19" s="3" t="s">
        <v>119</v>
      </c>
      <c r="B19" s="119">
        <v>8.440320154947232</v>
      </c>
      <c r="C19" s="119">
        <v>1.55170649800846</v>
      </c>
      <c r="D19" s="7">
        <f t="shared" si="0"/>
        <v>9.992026652955692</v>
      </c>
    </row>
    <row r="20" spans="1:4" ht="12.75">
      <c r="A20" s="104" t="s">
        <v>109</v>
      </c>
      <c r="B20" s="91"/>
      <c r="C20" s="100"/>
      <c r="D20" s="7"/>
    </row>
    <row r="21" spans="1:4" ht="12.75">
      <c r="A21" s="1" t="s">
        <v>116</v>
      </c>
      <c r="B21" s="7">
        <f>B6+B11+B16</f>
        <v>81.96094699584452</v>
      </c>
      <c r="C21" s="7">
        <f>C6+C11+C16</f>
        <v>22.1435389988543</v>
      </c>
      <c r="D21" s="7">
        <f>D6+D11+D16</f>
        <v>104.10448599469882</v>
      </c>
    </row>
    <row r="22" spans="1:4" ht="12.75">
      <c r="A22" s="3" t="s">
        <v>117</v>
      </c>
      <c r="B22" s="7">
        <f aca="true" t="shared" si="1" ref="B22:D23">B7+B12+B17</f>
        <v>145.7922839936008</v>
      </c>
      <c r="C22" s="7">
        <f t="shared" si="1"/>
        <v>26.223171997970198</v>
      </c>
      <c r="D22" s="7">
        <f t="shared" si="1"/>
        <v>172.015455991571</v>
      </c>
    </row>
    <row r="23" spans="1:4" ht="12.75">
      <c r="A23" s="3" t="s">
        <v>118</v>
      </c>
      <c r="B23" s="7">
        <f t="shared" si="1"/>
        <v>58.2039194152865</v>
      </c>
      <c r="C23" s="7">
        <f t="shared" si="1"/>
        <v>8.820294911186778</v>
      </c>
      <c r="D23" s="7">
        <f t="shared" si="1"/>
        <v>67.02421432647328</v>
      </c>
    </row>
    <row r="24" spans="1:6" ht="12.75">
      <c r="A24" s="3" t="s">
        <v>119</v>
      </c>
      <c r="B24" s="120">
        <f>B9+B14+B19</f>
        <v>22.27389094031068</v>
      </c>
      <c r="C24" s="120">
        <f>C9+C14+C19</f>
        <v>4.92680397695619</v>
      </c>
      <c r="D24" s="120">
        <f>D9+D14+D19</f>
        <v>27.200694917266866</v>
      </c>
      <c r="E24" s="167"/>
      <c r="F24" s="167"/>
    </row>
    <row r="25" spans="1:4" ht="24" customHeight="1">
      <c r="A25" s="195"/>
      <c r="B25" s="43"/>
      <c r="C25" s="43"/>
      <c r="D25" s="62"/>
    </row>
    <row r="26" spans="1:4" ht="15.75" customHeight="1">
      <c r="A26" s="125"/>
      <c r="B26" s="126"/>
      <c r="C26" s="126"/>
      <c r="D26" s="126"/>
    </row>
  </sheetData>
  <sheetProtection/>
  <mergeCells count="2">
    <mergeCell ref="A1:E1"/>
    <mergeCell ref="A3:E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7"/>
  <sheetViews>
    <sheetView zoomScalePageLayoutView="0" workbookViewId="0" topLeftCell="A1">
      <selection activeCell="A2" sqref="A2"/>
    </sheetView>
  </sheetViews>
  <sheetFormatPr defaultColWidth="9.140625" defaultRowHeight="12.75"/>
  <cols>
    <col min="1" max="1" width="21.00390625" style="0" customWidth="1"/>
    <col min="2" max="2" width="6.57421875" style="0" customWidth="1"/>
    <col min="3" max="3" width="7.28125" style="0" customWidth="1"/>
    <col min="4" max="4" width="7.140625" style="0" customWidth="1"/>
    <col min="5" max="6" width="6.8515625" style="0" customWidth="1"/>
    <col min="7" max="7" width="1.7109375" style="0" customWidth="1"/>
    <col min="8" max="8" width="7.140625" style="0" customWidth="1"/>
    <col min="9" max="9" width="7.7109375" style="0" customWidth="1"/>
    <col min="10" max="10" width="7.140625" style="0" customWidth="1"/>
    <col min="11" max="11" width="6.7109375" style="0" customWidth="1"/>
    <col min="12" max="12" width="7.00390625" style="0" customWidth="1"/>
  </cols>
  <sheetData>
    <row r="1" spans="1:13" ht="27" customHeight="1">
      <c r="A1" s="265" t="s">
        <v>175</v>
      </c>
      <c r="B1" s="266"/>
      <c r="C1" s="266"/>
      <c r="D1" s="266"/>
      <c r="E1" s="266"/>
      <c r="F1" s="266"/>
      <c r="G1" s="266"/>
      <c r="H1" s="266"/>
      <c r="I1" s="266"/>
      <c r="J1" s="266"/>
      <c r="K1" s="266"/>
      <c r="L1" s="266"/>
      <c r="M1" s="16"/>
    </row>
    <row r="2" spans="1:13" ht="7.5" customHeight="1">
      <c r="A2" s="71"/>
      <c r="B2" s="72"/>
      <c r="C2" s="72"/>
      <c r="D2" s="72"/>
      <c r="E2" s="72"/>
      <c r="F2" s="72"/>
      <c r="G2" s="72"/>
      <c r="H2" s="72"/>
      <c r="I2" s="72"/>
      <c r="J2" s="72"/>
      <c r="K2" s="72"/>
      <c r="L2" s="72"/>
      <c r="M2" s="16"/>
    </row>
    <row r="3" spans="1:13" ht="27" customHeight="1">
      <c r="A3" s="271" t="s">
        <v>176</v>
      </c>
      <c r="B3" s="272"/>
      <c r="C3" s="272"/>
      <c r="D3" s="272"/>
      <c r="E3" s="272"/>
      <c r="F3" s="272"/>
      <c r="G3" s="272"/>
      <c r="H3" s="272"/>
      <c r="I3" s="272"/>
      <c r="J3" s="272"/>
      <c r="K3" s="272"/>
      <c r="L3" s="272"/>
      <c r="M3" s="17"/>
    </row>
    <row r="4" spans="1:12" ht="18.75" customHeight="1">
      <c r="A4" s="25" t="s">
        <v>88</v>
      </c>
      <c r="B4" s="74" t="s">
        <v>11</v>
      </c>
      <c r="C4" s="74"/>
      <c r="D4" s="75"/>
      <c r="E4" s="74"/>
      <c r="F4" s="74"/>
      <c r="G4" s="25"/>
      <c r="H4" s="74" t="s">
        <v>13</v>
      </c>
      <c r="I4" s="74"/>
      <c r="J4" s="74"/>
      <c r="K4" s="74"/>
      <c r="L4" s="74"/>
    </row>
    <row r="5" spans="1:12" ht="24" customHeight="1">
      <c r="A5" s="37" t="s">
        <v>89</v>
      </c>
      <c r="B5" s="45" t="s">
        <v>24</v>
      </c>
      <c r="C5" s="45" t="s">
        <v>105</v>
      </c>
      <c r="D5" s="45" t="s">
        <v>26</v>
      </c>
      <c r="E5" s="45" t="s">
        <v>25</v>
      </c>
      <c r="F5" s="45" t="s">
        <v>40</v>
      </c>
      <c r="G5" s="45"/>
      <c r="H5" s="45" t="s">
        <v>24</v>
      </c>
      <c r="I5" s="45" t="s">
        <v>105</v>
      </c>
      <c r="J5" s="45" t="s">
        <v>26</v>
      </c>
      <c r="K5" s="45" t="s">
        <v>25</v>
      </c>
      <c r="L5" s="45" t="s">
        <v>40</v>
      </c>
    </row>
    <row r="6" spans="1:12" ht="18.75" customHeight="1">
      <c r="A6" s="49" t="s">
        <v>122</v>
      </c>
      <c r="B6" s="105">
        <f>'3.2'!B7</f>
        <v>236899</v>
      </c>
      <c r="C6" s="105">
        <f>'3.2'!C7</f>
        <v>59136</v>
      </c>
      <c r="D6" s="160">
        <f>'3.2'!D7</f>
        <v>154450</v>
      </c>
      <c r="E6" s="160">
        <f>'3.2'!E7</f>
        <v>4432</v>
      </c>
      <c r="F6" s="160">
        <f>'3.2'!F7</f>
        <v>10282</v>
      </c>
      <c r="G6" s="205"/>
      <c r="H6" s="160">
        <f>'3.2'!B8</f>
        <v>154850</v>
      </c>
      <c r="I6" s="160">
        <f>'3.2'!C8</f>
        <v>12775</v>
      </c>
      <c r="J6" s="160">
        <f>'3.2'!D8</f>
        <v>104570</v>
      </c>
      <c r="K6" s="160">
        <f>'3.2'!E8</f>
        <v>2599</v>
      </c>
      <c r="L6" s="105">
        <f>'3.2'!F8</f>
        <v>6628</v>
      </c>
    </row>
    <row r="7" spans="1:12" ht="18.75" customHeight="1">
      <c r="A7" s="28" t="s">
        <v>4</v>
      </c>
      <c r="B7" s="107">
        <f>B8+B9</f>
        <v>15071</v>
      </c>
      <c r="C7" s="107">
        <f>C8+C9</f>
        <v>9101</v>
      </c>
      <c r="D7" s="205">
        <f>D8+D9</f>
        <v>4445</v>
      </c>
      <c r="E7" s="205">
        <f>E8+E9</f>
        <v>25</v>
      </c>
      <c r="F7" s="205">
        <f>SUM(F8,F9)</f>
        <v>123</v>
      </c>
      <c r="G7" s="205"/>
      <c r="H7" s="205">
        <f>H8+H9</f>
        <v>6323</v>
      </c>
      <c r="I7" s="205">
        <f>I8+I9</f>
        <v>1881</v>
      </c>
      <c r="J7" s="205">
        <f>J8+J9</f>
        <v>2823</v>
      </c>
      <c r="K7" s="205">
        <f>SUM(K8,K9)</f>
        <v>16</v>
      </c>
      <c r="L7" s="107">
        <f>L8+L9</f>
        <v>67</v>
      </c>
    </row>
    <row r="8" spans="1:12" ht="12.75">
      <c r="A8" s="35" t="s">
        <v>20</v>
      </c>
      <c r="B8" s="40">
        <v>1655</v>
      </c>
      <c r="C8" s="40">
        <v>1077</v>
      </c>
      <c r="D8" s="194">
        <v>392</v>
      </c>
      <c r="E8" s="194">
        <v>6</v>
      </c>
      <c r="F8" s="192" t="s">
        <v>234</v>
      </c>
      <c r="G8" s="207"/>
      <c r="H8" s="194">
        <v>646</v>
      </c>
      <c r="I8" s="194">
        <v>180</v>
      </c>
      <c r="J8" s="194">
        <v>312</v>
      </c>
      <c r="K8" s="192">
        <v>3</v>
      </c>
      <c r="L8" s="40">
        <v>5</v>
      </c>
    </row>
    <row r="9" spans="1:12" ht="12.75">
      <c r="A9" s="35" t="s">
        <v>21</v>
      </c>
      <c r="B9" s="40">
        <v>13416</v>
      </c>
      <c r="C9" s="40">
        <v>8024</v>
      </c>
      <c r="D9" s="194">
        <v>4053</v>
      </c>
      <c r="E9" s="194">
        <v>19</v>
      </c>
      <c r="F9" s="194">
        <v>123</v>
      </c>
      <c r="G9" s="207"/>
      <c r="H9" s="194">
        <v>5677</v>
      </c>
      <c r="I9" s="194">
        <v>1701</v>
      </c>
      <c r="J9" s="194">
        <v>2511</v>
      </c>
      <c r="K9" s="194">
        <v>13</v>
      </c>
      <c r="L9" s="40">
        <v>62</v>
      </c>
    </row>
    <row r="10" spans="1:12" ht="16.5" customHeight="1">
      <c r="A10" s="68" t="s">
        <v>5</v>
      </c>
      <c r="B10" s="65">
        <f>B11+B12+B13+B14+B15</f>
        <v>60894</v>
      </c>
      <c r="C10" s="65">
        <f>C11+C12+C13+C14+C15</f>
        <v>24368</v>
      </c>
      <c r="D10" s="202">
        <f>D11+D12+D13+D14+D15</f>
        <v>32612</v>
      </c>
      <c r="E10" s="202">
        <f>SUM(E11:E15)</f>
        <v>1212</v>
      </c>
      <c r="F10" s="202">
        <f>SUM(F11:F15)</f>
        <v>2450</v>
      </c>
      <c r="G10" s="202"/>
      <c r="H10" s="202">
        <f>H11+H12+H13+H14+H15</f>
        <v>36762</v>
      </c>
      <c r="I10" s="202">
        <f>I11+I12+I13+I14+I15</f>
        <v>4856</v>
      </c>
      <c r="J10" s="202">
        <f>J11+J12+J13+J14+J15</f>
        <v>20870</v>
      </c>
      <c r="K10" s="202">
        <f>K11+K12+K13+K14+K15</f>
        <v>765</v>
      </c>
      <c r="L10" s="65">
        <f>SUM(L11:L15)</f>
        <v>1727</v>
      </c>
    </row>
    <row r="11" spans="1:12" ht="12.75">
      <c r="A11" s="33" t="s">
        <v>22</v>
      </c>
      <c r="B11" s="40">
        <v>2612</v>
      </c>
      <c r="C11" s="40">
        <v>233</v>
      </c>
      <c r="D11" s="194">
        <v>679</v>
      </c>
      <c r="E11" s="192">
        <v>5</v>
      </c>
      <c r="F11" s="192">
        <v>6</v>
      </c>
      <c r="G11" s="184"/>
      <c r="H11" s="194">
        <v>3486</v>
      </c>
      <c r="I11" s="194">
        <v>51</v>
      </c>
      <c r="J11" s="194">
        <v>865</v>
      </c>
      <c r="K11" s="194">
        <v>7</v>
      </c>
      <c r="L11" s="39">
        <v>4</v>
      </c>
    </row>
    <row r="12" spans="1:12" ht="12.75">
      <c r="A12" s="33" t="s">
        <v>96</v>
      </c>
      <c r="B12" s="40">
        <v>1636</v>
      </c>
      <c r="C12" s="40">
        <v>164</v>
      </c>
      <c r="D12" s="194">
        <v>1230</v>
      </c>
      <c r="E12" s="194">
        <v>833</v>
      </c>
      <c r="F12" s="194">
        <v>102</v>
      </c>
      <c r="G12" s="207"/>
      <c r="H12" s="194">
        <v>784</v>
      </c>
      <c r="I12" s="194">
        <v>41</v>
      </c>
      <c r="J12" s="194">
        <v>639</v>
      </c>
      <c r="K12" s="194">
        <v>425</v>
      </c>
      <c r="L12" s="40">
        <v>60</v>
      </c>
    </row>
    <row r="13" spans="1:12" ht="12.75">
      <c r="A13" s="33" t="s">
        <v>20</v>
      </c>
      <c r="B13" s="40">
        <v>8050</v>
      </c>
      <c r="C13" s="40">
        <v>1808</v>
      </c>
      <c r="D13" s="194">
        <v>4987</v>
      </c>
      <c r="E13" s="194">
        <v>167</v>
      </c>
      <c r="F13" s="194">
        <v>268</v>
      </c>
      <c r="G13" s="207"/>
      <c r="H13" s="194">
        <v>5389</v>
      </c>
      <c r="I13" s="194">
        <v>338</v>
      </c>
      <c r="J13" s="194">
        <v>3675</v>
      </c>
      <c r="K13" s="194">
        <v>82</v>
      </c>
      <c r="L13" s="40">
        <v>151</v>
      </c>
    </row>
    <row r="14" spans="1:12" ht="12.75">
      <c r="A14" s="33" t="s">
        <v>21</v>
      </c>
      <c r="B14" s="40">
        <v>46998</v>
      </c>
      <c r="C14" s="40">
        <v>22055</v>
      </c>
      <c r="D14" s="194">
        <v>24833</v>
      </c>
      <c r="E14" s="194">
        <v>195</v>
      </c>
      <c r="F14" s="194">
        <v>2042</v>
      </c>
      <c r="G14" s="207"/>
      <c r="H14" s="194">
        <v>24596</v>
      </c>
      <c r="I14" s="194">
        <v>4363</v>
      </c>
      <c r="J14" s="194">
        <v>14284</v>
      </c>
      <c r="K14" s="194">
        <v>235</v>
      </c>
      <c r="L14" s="40">
        <v>1447</v>
      </c>
    </row>
    <row r="15" spans="1:12" ht="12.75">
      <c r="A15" s="33" t="s">
        <v>39</v>
      </c>
      <c r="B15" s="40">
        <v>1598</v>
      </c>
      <c r="C15" s="40">
        <v>108</v>
      </c>
      <c r="D15" s="194">
        <v>883</v>
      </c>
      <c r="E15" s="192">
        <v>12</v>
      </c>
      <c r="F15" s="194">
        <v>32</v>
      </c>
      <c r="G15" s="207"/>
      <c r="H15" s="194">
        <v>2507</v>
      </c>
      <c r="I15" s="194">
        <v>63</v>
      </c>
      <c r="J15" s="194">
        <v>1407</v>
      </c>
      <c r="K15" s="192">
        <v>16</v>
      </c>
      <c r="L15" s="40">
        <v>65</v>
      </c>
    </row>
    <row r="16" spans="1:12" ht="16.5" customHeight="1">
      <c r="A16" s="29" t="s">
        <v>6</v>
      </c>
      <c r="B16" s="65">
        <f>SUM(B17:B22)</f>
        <v>173504</v>
      </c>
      <c r="C16" s="65">
        <f>SUM(C17:C22)</f>
        <v>31173</v>
      </c>
      <c r="D16" s="65">
        <f>SUM(D17:D22)</f>
        <v>122953</v>
      </c>
      <c r="E16" s="65">
        <f>SUM(E17:E22)</f>
        <v>3260</v>
      </c>
      <c r="F16" s="65">
        <f>SUM(F17:F22)</f>
        <v>8015</v>
      </c>
      <c r="G16" s="65"/>
      <c r="H16" s="65">
        <f>SUM(H17:H22)</f>
        <v>117693</v>
      </c>
      <c r="I16" s="65">
        <f>SUM(I17:I22)</f>
        <v>7130</v>
      </c>
      <c r="J16" s="65">
        <f>SUM(J17:J22)</f>
        <v>84225</v>
      </c>
      <c r="K16" s="65">
        <f>SUM(K17:K22)</f>
        <v>1858</v>
      </c>
      <c r="L16" s="65">
        <f>SUM(L17:L22)</f>
        <v>4999</v>
      </c>
    </row>
    <row r="17" spans="1:12" ht="12.75" customHeight="1">
      <c r="A17" s="33" t="s">
        <v>161</v>
      </c>
      <c r="B17" s="40">
        <v>157200</v>
      </c>
      <c r="C17" s="40">
        <v>26304</v>
      </c>
      <c r="D17" s="40">
        <v>110890</v>
      </c>
      <c r="E17" s="40">
        <v>2182</v>
      </c>
      <c r="F17" s="40">
        <v>6059</v>
      </c>
      <c r="G17" s="58"/>
      <c r="H17" s="40">
        <v>103005</v>
      </c>
      <c r="I17" s="40">
        <v>5202</v>
      </c>
      <c r="J17" s="40">
        <v>73797</v>
      </c>
      <c r="K17" s="40">
        <v>974</v>
      </c>
      <c r="L17" s="40">
        <v>3157</v>
      </c>
    </row>
    <row r="18" spans="1:12" ht="12.75" customHeight="1">
      <c r="A18" s="33" t="s">
        <v>142</v>
      </c>
      <c r="B18" s="40">
        <v>3195</v>
      </c>
      <c r="C18" s="40">
        <v>956</v>
      </c>
      <c r="D18" s="40">
        <v>2403</v>
      </c>
      <c r="E18" s="40">
        <v>127</v>
      </c>
      <c r="F18" s="40">
        <v>423</v>
      </c>
      <c r="G18" s="58"/>
      <c r="H18" s="40">
        <v>3294</v>
      </c>
      <c r="I18" s="40">
        <v>421</v>
      </c>
      <c r="J18" s="40">
        <v>2351</v>
      </c>
      <c r="K18" s="40">
        <v>89</v>
      </c>
      <c r="L18" s="40">
        <v>450</v>
      </c>
    </row>
    <row r="19" spans="1:12" ht="12.75" customHeight="1">
      <c r="A19" s="33" t="s">
        <v>143</v>
      </c>
      <c r="B19" s="40">
        <v>10019</v>
      </c>
      <c r="C19" s="40">
        <v>3358</v>
      </c>
      <c r="D19" s="40">
        <v>7231</v>
      </c>
      <c r="E19" s="40">
        <v>393</v>
      </c>
      <c r="F19" s="40">
        <v>1273</v>
      </c>
      <c r="G19" s="58"/>
      <c r="H19" s="40">
        <v>8635</v>
      </c>
      <c r="I19" s="40">
        <v>1241</v>
      </c>
      <c r="J19" s="40">
        <v>5915</v>
      </c>
      <c r="K19" s="40">
        <v>244</v>
      </c>
      <c r="L19" s="40">
        <v>1115</v>
      </c>
    </row>
    <row r="20" spans="1:12" ht="12.75" customHeight="1">
      <c r="A20" s="33" t="s">
        <v>20</v>
      </c>
      <c r="B20" s="40">
        <v>1836</v>
      </c>
      <c r="C20" s="40">
        <v>373</v>
      </c>
      <c r="D20" s="40">
        <v>1435</v>
      </c>
      <c r="E20" s="40">
        <v>69</v>
      </c>
      <c r="F20" s="40">
        <v>161</v>
      </c>
      <c r="G20" s="58"/>
      <c r="H20" s="40">
        <v>1108</v>
      </c>
      <c r="I20" s="40">
        <v>103</v>
      </c>
      <c r="J20" s="40">
        <v>875</v>
      </c>
      <c r="K20" s="40">
        <v>29</v>
      </c>
      <c r="L20" s="40">
        <v>81</v>
      </c>
    </row>
    <row r="21" spans="1:12" ht="12.75" customHeight="1">
      <c r="A21" s="33" t="s">
        <v>96</v>
      </c>
      <c r="B21" s="40">
        <v>604</v>
      </c>
      <c r="C21" s="40">
        <v>44</v>
      </c>
      <c r="D21" s="40">
        <v>500</v>
      </c>
      <c r="E21" s="40">
        <v>336</v>
      </c>
      <c r="F21" s="40">
        <v>29</v>
      </c>
      <c r="G21" s="58"/>
      <c r="H21" s="40">
        <v>413</v>
      </c>
      <c r="I21" s="40">
        <v>17</v>
      </c>
      <c r="J21" s="40">
        <v>380</v>
      </c>
      <c r="K21" s="40">
        <v>284</v>
      </c>
      <c r="L21" s="40">
        <v>47</v>
      </c>
    </row>
    <row r="22" spans="1:12" ht="12.75" customHeight="1">
      <c r="A22" s="34" t="s">
        <v>144</v>
      </c>
      <c r="B22" s="44">
        <v>650</v>
      </c>
      <c r="C22" s="44">
        <v>138</v>
      </c>
      <c r="D22" s="44">
        <v>494</v>
      </c>
      <c r="E22" s="44">
        <v>153</v>
      </c>
      <c r="F22" s="44">
        <v>70</v>
      </c>
      <c r="G22" s="84"/>
      <c r="H22" s="44">
        <v>1238</v>
      </c>
      <c r="I22" s="44">
        <v>146</v>
      </c>
      <c r="J22" s="44">
        <v>907</v>
      </c>
      <c r="K22" s="44">
        <v>238</v>
      </c>
      <c r="L22" s="44">
        <v>149</v>
      </c>
    </row>
    <row r="23" spans="1:12" ht="24" customHeight="1">
      <c r="A23" s="69"/>
      <c r="B23" s="43"/>
      <c r="C23" s="43"/>
      <c r="D23" s="43"/>
      <c r="E23" s="43"/>
      <c r="F23" s="43"/>
      <c r="G23" s="43"/>
      <c r="H23" s="43"/>
      <c r="I23" s="43"/>
      <c r="J23" s="43"/>
      <c r="K23" s="43"/>
      <c r="L23" s="43"/>
    </row>
    <row r="24" spans="1:12" ht="114" customHeight="1">
      <c r="A24" s="270" t="s">
        <v>162</v>
      </c>
      <c r="B24" s="270"/>
      <c r="C24" s="270"/>
      <c r="D24" s="270"/>
      <c r="E24" s="270"/>
      <c r="F24" s="270"/>
      <c r="G24" s="270"/>
      <c r="H24" s="270"/>
      <c r="I24" s="270"/>
      <c r="J24" s="270"/>
      <c r="K24" s="270"/>
      <c r="L24" s="270"/>
    </row>
    <row r="25" spans="1:12" ht="12.75" customHeight="1">
      <c r="A25" s="27"/>
      <c r="B25" s="27"/>
      <c r="C25" s="27"/>
      <c r="D25" s="27"/>
      <c r="E25" s="27"/>
      <c r="F25" s="27"/>
      <c r="G25" s="27"/>
      <c r="H25" s="27"/>
      <c r="I25" s="27"/>
      <c r="J25" s="27"/>
      <c r="K25" s="27"/>
      <c r="L25" s="27"/>
    </row>
    <row r="26" spans="1:12" ht="12.75" customHeight="1">
      <c r="A26" s="27"/>
      <c r="B26" s="27"/>
      <c r="C26" s="27"/>
      <c r="D26" s="27"/>
      <c r="E26" s="27"/>
      <c r="F26" s="27"/>
      <c r="G26" s="27"/>
      <c r="H26" s="27"/>
      <c r="I26" s="27"/>
      <c r="J26" s="27"/>
      <c r="K26" s="27"/>
      <c r="L26" s="27"/>
    </row>
    <row r="27" spans="1:12" ht="12.75">
      <c r="A27" s="24"/>
      <c r="B27" s="27"/>
      <c r="C27" s="27"/>
      <c r="D27" s="27"/>
      <c r="E27" s="27"/>
      <c r="F27" s="27"/>
      <c r="G27" s="27"/>
      <c r="H27" s="27"/>
      <c r="I27" s="27"/>
      <c r="J27" s="27"/>
      <c r="K27" s="27"/>
      <c r="L27" s="27"/>
    </row>
    <row r="28" spans="1:12" ht="12.75">
      <c r="A28" s="27"/>
      <c r="B28" s="27"/>
      <c r="C28" s="27"/>
      <c r="D28" s="27"/>
      <c r="E28" s="27"/>
      <c r="F28" s="27"/>
      <c r="G28" s="27"/>
      <c r="H28" s="27"/>
      <c r="I28" s="27"/>
      <c r="J28" s="27"/>
      <c r="K28" s="27"/>
      <c r="L28" s="27"/>
    </row>
    <row r="29" spans="1:12" ht="12.75">
      <c r="A29" s="27"/>
      <c r="B29" s="27"/>
      <c r="C29" s="27"/>
      <c r="D29" s="27"/>
      <c r="E29" s="27"/>
      <c r="F29" s="27"/>
      <c r="G29" s="27"/>
      <c r="H29" s="27"/>
      <c r="I29" s="27"/>
      <c r="J29" s="27"/>
      <c r="K29" s="27"/>
      <c r="L29" s="27"/>
    </row>
    <row r="30" spans="1:12" ht="12.75">
      <c r="A30" s="27"/>
      <c r="B30" s="27"/>
      <c r="C30" s="27"/>
      <c r="D30" s="27"/>
      <c r="E30" s="27"/>
      <c r="F30" s="27"/>
      <c r="G30" s="27"/>
      <c r="H30" s="27"/>
      <c r="I30" s="27"/>
      <c r="J30" s="27"/>
      <c r="K30" s="27"/>
      <c r="L30" s="27"/>
    </row>
    <row r="31" spans="1:12" ht="12.75">
      <c r="A31" s="27"/>
      <c r="B31" s="27"/>
      <c r="C31" s="27"/>
      <c r="D31" s="27"/>
      <c r="E31" s="27"/>
      <c r="F31" s="27"/>
      <c r="G31" s="27"/>
      <c r="H31" s="27"/>
      <c r="I31" s="27"/>
      <c r="J31" s="27"/>
      <c r="K31" s="27"/>
      <c r="L31" s="27"/>
    </row>
    <row r="32" spans="1:12" ht="12.75">
      <c r="A32" s="27"/>
      <c r="B32" s="27"/>
      <c r="C32" s="27"/>
      <c r="D32" s="27"/>
      <c r="E32" s="27"/>
      <c r="F32" s="27"/>
      <c r="G32" s="27"/>
      <c r="H32" s="27"/>
      <c r="I32" s="27"/>
      <c r="J32" s="27"/>
      <c r="K32" s="27"/>
      <c r="L32" s="27"/>
    </row>
    <row r="33" spans="1:12" ht="12.75">
      <c r="A33" s="27"/>
      <c r="B33" s="27"/>
      <c r="C33" s="27"/>
      <c r="D33" s="27"/>
      <c r="E33" s="27"/>
      <c r="F33" s="27"/>
      <c r="G33" s="27"/>
      <c r="H33" s="27"/>
      <c r="I33" s="27"/>
      <c r="J33" s="27"/>
      <c r="K33" s="27"/>
      <c r="L33" s="27"/>
    </row>
    <row r="34" spans="1:12" ht="12.75">
      <c r="A34" s="27"/>
      <c r="B34" s="27"/>
      <c r="C34" s="27"/>
      <c r="D34" s="27"/>
      <c r="E34" s="27"/>
      <c r="F34" s="27"/>
      <c r="G34" s="27"/>
      <c r="H34" s="27"/>
      <c r="I34" s="27"/>
      <c r="J34" s="27"/>
      <c r="K34" s="27"/>
      <c r="L34" s="27"/>
    </row>
    <row r="35" spans="1:12" ht="12.75">
      <c r="A35" s="29"/>
      <c r="B35" s="27"/>
      <c r="C35" s="27"/>
      <c r="D35" s="27"/>
      <c r="E35" s="27"/>
      <c r="F35" s="27"/>
      <c r="G35" s="27"/>
      <c r="H35" s="27"/>
      <c r="I35" s="27"/>
      <c r="J35" s="27"/>
      <c r="K35" s="27"/>
      <c r="L35" s="27"/>
    </row>
    <row r="36" spans="1:12" ht="12.75">
      <c r="A36" s="30"/>
      <c r="B36" s="27"/>
      <c r="C36" s="27"/>
      <c r="D36" s="27"/>
      <c r="E36" s="27"/>
      <c r="F36" s="27"/>
      <c r="G36" s="27"/>
      <c r="H36" s="27"/>
      <c r="I36" s="27"/>
      <c r="J36" s="27"/>
      <c r="K36" s="27"/>
      <c r="L36" s="27"/>
    </row>
    <row r="37" spans="1:12" ht="12.75">
      <c r="A37" s="30"/>
      <c r="B37" s="27"/>
      <c r="C37" s="27"/>
      <c r="D37" s="27"/>
      <c r="E37" s="27"/>
      <c r="F37" s="27"/>
      <c r="G37" s="27"/>
      <c r="H37" s="27"/>
      <c r="I37" s="27"/>
      <c r="J37" s="27"/>
      <c r="K37" s="27"/>
      <c r="L37" s="27"/>
    </row>
    <row r="38" spans="1:12" ht="12.75">
      <c r="A38" s="24"/>
      <c r="B38" s="27"/>
      <c r="C38" s="27"/>
      <c r="D38" s="27"/>
      <c r="E38" s="27"/>
      <c r="F38" s="27"/>
      <c r="G38" s="27"/>
      <c r="H38" s="27"/>
      <c r="I38" s="27"/>
      <c r="J38" s="27"/>
      <c r="K38" s="27"/>
      <c r="L38" s="27"/>
    </row>
    <row r="39" spans="1:12" ht="12.75">
      <c r="A39" s="27"/>
      <c r="B39" s="27"/>
      <c r="C39" s="27"/>
      <c r="D39" s="27"/>
      <c r="E39" s="27"/>
      <c r="F39" s="27"/>
      <c r="G39" s="27"/>
      <c r="H39" s="27"/>
      <c r="I39" s="27"/>
      <c r="J39" s="27"/>
      <c r="K39" s="27"/>
      <c r="L39" s="27"/>
    </row>
    <row r="40" spans="1:12" ht="12.75">
      <c r="A40" s="27"/>
      <c r="B40" s="27"/>
      <c r="C40" s="27"/>
      <c r="D40" s="27"/>
      <c r="E40" s="27"/>
      <c r="F40" s="27"/>
      <c r="G40" s="27"/>
      <c r="H40" s="27"/>
      <c r="I40" s="27"/>
      <c r="J40" s="27"/>
      <c r="K40" s="27"/>
      <c r="L40" s="27"/>
    </row>
    <row r="41" spans="1:12" ht="12.75">
      <c r="A41" s="27"/>
      <c r="B41" s="27"/>
      <c r="C41" s="27"/>
      <c r="D41" s="27"/>
      <c r="E41" s="27"/>
      <c r="F41" s="27"/>
      <c r="G41" s="27"/>
      <c r="H41" s="27"/>
      <c r="I41" s="27"/>
      <c r="J41" s="27"/>
      <c r="K41" s="27"/>
      <c r="L41" s="27"/>
    </row>
    <row r="42" spans="1:12" ht="12.75">
      <c r="A42" s="27"/>
      <c r="B42" s="27"/>
      <c r="C42" s="27"/>
      <c r="D42" s="27"/>
      <c r="E42" s="27"/>
      <c r="F42" s="27"/>
      <c r="G42" s="27"/>
      <c r="H42" s="27"/>
      <c r="I42" s="27"/>
      <c r="J42" s="27"/>
      <c r="K42" s="27"/>
      <c r="L42" s="27"/>
    </row>
    <row r="43" spans="1:12" ht="12.75">
      <c r="A43" s="27"/>
      <c r="B43" s="27"/>
      <c r="C43" s="27"/>
      <c r="D43" s="27"/>
      <c r="E43" s="27"/>
      <c r="F43" s="27"/>
      <c r="G43" s="27"/>
      <c r="H43" s="27"/>
      <c r="I43" s="27"/>
      <c r="J43" s="27"/>
      <c r="K43" s="27"/>
      <c r="L43" s="27"/>
    </row>
    <row r="44" spans="1:12" ht="12.75">
      <c r="A44" s="28"/>
      <c r="B44" s="27"/>
      <c r="C44" s="27"/>
      <c r="D44" s="27"/>
      <c r="E44" s="27"/>
      <c r="F44" s="27"/>
      <c r="G44" s="27"/>
      <c r="H44" s="27"/>
      <c r="I44" s="27"/>
      <c r="J44" s="27"/>
      <c r="K44" s="27"/>
      <c r="L44" s="27"/>
    </row>
    <row r="45" spans="1:12" ht="12.75">
      <c r="A45" s="46"/>
      <c r="B45" s="38"/>
      <c r="C45" s="38"/>
      <c r="D45" s="38"/>
      <c r="E45" s="38"/>
      <c r="F45" s="38"/>
      <c r="G45" s="38"/>
      <c r="H45" s="38"/>
      <c r="I45" s="38"/>
      <c r="J45" s="38"/>
      <c r="K45" s="38"/>
      <c r="L45" s="38"/>
    </row>
    <row r="46" spans="1:12" ht="15" customHeight="1">
      <c r="A46" s="24"/>
      <c r="B46" s="27"/>
      <c r="C46" s="27"/>
      <c r="D46" s="27"/>
      <c r="E46" s="27"/>
      <c r="F46" s="27"/>
      <c r="G46" s="27"/>
      <c r="H46" s="27"/>
      <c r="I46" s="27"/>
      <c r="J46" s="27"/>
      <c r="K46" s="27"/>
      <c r="L46" s="27"/>
    </row>
    <row r="47" spans="1:12" ht="12.75">
      <c r="A47" s="27"/>
      <c r="B47" s="27"/>
      <c r="C47" s="27"/>
      <c r="D47" s="27"/>
      <c r="E47" s="27"/>
      <c r="F47" s="27"/>
      <c r="G47" s="27"/>
      <c r="H47" s="27"/>
      <c r="I47" s="27"/>
      <c r="J47" s="27"/>
      <c r="K47" s="27"/>
      <c r="L47" s="27"/>
    </row>
    <row r="48" spans="1:12" ht="12.75">
      <c r="A48" s="27"/>
      <c r="B48" s="27"/>
      <c r="C48" s="27"/>
      <c r="D48" s="27"/>
      <c r="E48" s="27"/>
      <c r="F48" s="27"/>
      <c r="G48" s="27"/>
      <c r="H48" s="27"/>
      <c r="I48" s="27"/>
      <c r="J48" s="27"/>
      <c r="K48" s="27"/>
      <c r="L48" s="27"/>
    </row>
    <row r="49" spans="1:12" ht="12.75">
      <c r="A49" s="27"/>
      <c r="B49" s="27"/>
      <c r="C49" s="27"/>
      <c r="D49" s="27"/>
      <c r="E49" s="27"/>
      <c r="F49" s="27"/>
      <c r="G49" s="27"/>
      <c r="H49" s="27"/>
      <c r="I49" s="27"/>
      <c r="J49" s="27"/>
      <c r="K49" s="27"/>
      <c r="L49" s="27"/>
    </row>
    <row r="50" spans="1:12" ht="12.75">
      <c r="A50" s="27"/>
      <c r="B50" s="27"/>
      <c r="C50" s="27"/>
      <c r="D50" s="27"/>
      <c r="E50" s="27"/>
      <c r="F50" s="27"/>
      <c r="G50" s="27"/>
      <c r="H50" s="27"/>
      <c r="I50" s="27"/>
      <c r="J50" s="27"/>
      <c r="K50" s="27"/>
      <c r="L50" s="2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sheetData>
  <sheetProtection/>
  <mergeCells count="3">
    <mergeCell ref="A1:L1"/>
    <mergeCell ref="A3:L3"/>
    <mergeCell ref="A24:L24"/>
  </mergeCells>
  <conditionalFormatting sqref="B6:L22">
    <cfRule type="cellIs" priority="1"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2" sqref="A2"/>
    </sheetView>
  </sheetViews>
  <sheetFormatPr defaultColWidth="9.140625" defaultRowHeight="12.75"/>
  <cols>
    <col min="1" max="1" width="22.140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7" customHeight="1">
      <c r="A1" s="265" t="s">
        <v>177</v>
      </c>
      <c r="B1" s="266"/>
      <c r="C1" s="266"/>
      <c r="D1" s="266"/>
      <c r="E1" s="266"/>
      <c r="F1" s="266"/>
      <c r="G1" s="266"/>
      <c r="H1" s="266"/>
      <c r="I1" s="266"/>
      <c r="J1" s="266"/>
      <c r="K1" s="266"/>
      <c r="L1" s="266"/>
    </row>
    <row r="2" spans="1:12" ht="7.5" customHeight="1">
      <c r="A2" s="71"/>
      <c r="B2" s="72"/>
      <c r="C2" s="72"/>
      <c r="D2" s="72"/>
      <c r="E2" s="72"/>
      <c r="F2" s="72"/>
      <c r="G2" s="72"/>
      <c r="H2" s="72"/>
      <c r="I2" s="72"/>
      <c r="J2" s="72"/>
      <c r="K2" s="72"/>
      <c r="L2" s="72"/>
    </row>
    <row r="3" spans="1:12" ht="27" customHeight="1">
      <c r="A3" s="267" t="s">
        <v>178</v>
      </c>
      <c r="B3" s="268"/>
      <c r="C3" s="268"/>
      <c r="D3" s="268"/>
      <c r="E3" s="268"/>
      <c r="F3" s="268"/>
      <c r="G3" s="268"/>
      <c r="H3" s="268"/>
      <c r="I3" s="268"/>
      <c r="J3" s="268"/>
      <c r="K3" s="268"/>
      <c r="L3" s="268"/>
    </row>
    <row r="4" spans="1:12" ht="15.75" customHeight="1">
      <c r="A4" s="70" t="s">
        <v>88</v>
      </c>
      <c r="B4" s="74" t="s">
        <v>11</v>
      </c>
      <c r="C4" s="74"/>
      <c r="D4" s="75"/>
      <c r="E4" s="74"/>
      <c r="F4" s="74"/>
      <c r="G4" s="70"/>
      <c r="H4" s="74" t="s">
        <v>13</v>
      </c>
      <c r="I4" s="74"/>
      <c r="J4" s="74"/>
      <c r="K4" s="74"/>
      <c r="L4" s="74"/>
    </row>
    <row r="5" spans="1:12" ht="24.75" customHeight="1">
      <c r="A5" s="37" t="s">
        <v>90</v>
      </c>
      <c r="B5" s="45" t="s">
        <v>24</v>
      </c>
      <c r="C5" s="45" t="s">
        <v>105</v>
      </c>
      <c r="D5" s="45" t="s">
        <v>26</v>
      </c>
      <c r="E5" s="45" t="s">
        <v>25</v>
      </c>
      <c r="F5" s="45" t="s">
        <v>40</v>
      </c>
      <c r="G5" s="45"/>
      <c r="H5" s="45" t="s">
        <v>24</v>
      </c>
      <c r="I5" s="45" t="s">
        <v>105</v>
      </c>
      <c r="J5" s="45" t="s">
        <v>26</v>
      </c>
      <c r="K5" s="45" t="s">
        <v>25</v>
      </c>
      <c r="L5" s="45" t="s">
        <v>40</v>
      </c>
    </row>
    <row r="6" spans="1:12" ht="18.75" customHeight="1">
      <c r="A6" s="46" t="s">
        <v>122</v>
      </c>
      <c r="B6" s="105">
        <f>'3.2'!B10</f>
        <v>214665</v>
      </c>
      <c r="C6" s="105">
        <f>'3.2'!C10</f>
        <v>44052</v>
      </c>
      <c r="D6" s="105">
        <f>'3.2'!D10</f>
        <v>144860</v>
      </c>
      <c r="E6" s="105">
        <f>'3.2'!E10</f>
        <v>4320</v>
      </c>
      <c r="F6" s="105">
        <f>'3.2'!F10</f>
        <v>9078</v>
      </c>
      <c r="G6" s="107"/>
      <c r="H6" s="105">
        <f>'3.2'!B11</f>
        <v>144863</v>
      </c>
      <c r="I6" s="105">
        <f>'3.2'!C11</f>
        <v>9637</v>
      </c>
      <c r="J6" s="105">
        <f>'3.2'!D11</f>
        <v>98588</v>
      </c>
      <c r="K6" s="105">
        <f>'3.2'!E11</f>
        <v>2466</v>
      </c>
      <c r="L6" s="105">
        <f>'3.2'!F11</f>
        <v>5746</v>
      </c>
    </row>
    <row r="7" spans="1:13" ht="16.5" customHeight="1">
      <c r="A7" s="46" t="s">
        <v>4</v>
      </c>
      <c r="B7" s="107">
        <f>B8+B9</f>
        <v>6787</v>
      </c>
      <c r="C7" s="107">
        <f>C8+C9</f>
        <v>3542</v>
      </c>
      <c r="D7" s="205">
        <f>D8+D9</f>
        <v>2418</v>
      </c>
      <c r="E7" s="205">
        <f>SUM(E8:E9)</f>
        <v>13</v>
      </c>
      <c r="F7" s="205">
        <f>SUM(F8:F9)</f>
        <v>47</v>
      </c>
      <c r="G7" s="206"/>
      <c r="H7" s="205">
        <f>H8+H9</f>
        <v>3193</v>
      </c>
      <c r="I7" s="205">
        <f>I8+I9</f>
        <v>711</v>
      </c>
      <c r="J7" s="205">
        <f>J8+J9</f>
        <v>1486</v>
      </c>
      <c r="K7" s="205">
        <f>SUM(K8:K9)</f>
        <v>7</v>
      </c>
      <c r="L7" s="205">
        <f>SUM(L8:L9)</f>
        <v>19</v>
      </c>
      <c r="M7" s="189"/>
    </row>
    <row r="8" spans="1:13" ht="12.75" customHeight="1">
      <c r="A8" s="35" t="s">
        <v>20</v>
      </c>
      <c r="B8" s="40">
        <v>415</v>
      </c>
      <c r="C8" s="40">
        <v>165</v>
      </c>
      <c r="D8" s="194">
        <v>169</v>
      </c>
      <c r="E8" s="192">
        <v>3</v>
      </c>
      <c r="F8" s="192" t="s">
        <v>234</v>
      </c>
      <c r="G8" s="207"/>
      <c r="H8" s="194">
        <v>287</v>
      </c>
      <c r="I8" s="194">
        <v>24</v>
      </c>
      <c r="J8" s="194">
        <v>151</v>
      </c>
      <c r="K8" s="192" t="s">
        <v>37</v>
      </c>
      <c r="L8" s="192" t="s">
        <v>37</v>
      </c>
      <c r="M8" s="189"/>
    </row>
    <row r="9" spans="1:13" ht="12.75">
      <c r="A9" s="35" t="s">
        <v>21</v>
      </c>
      <c r="B9" s="40">
        <v>6372</v>
      </c>
      <c r="C9" s="40">
        <v>3377</v>
      </c>
      <c r="D9" s="194">
        <v>2249</v>
      </c>
      <c r="E9" s="192">
        <v>10</v>
      </c>
      <c r="F9" s="194">
        <v>47</v>
      </c>
      <c r="G9" s="207"/>
      <c r="H9" s="194">
        <v>2906</v>
      </c>
      <c r="I9" s="194">
        <v>687</v>
      </c>
      <c r="J9" s="194">
        <v>1335</v>
      </c>
      <c r="K9" s="194">
        <v>7</v>
      </c>
      <c r="L9" s="194">
        <v>19</v>
      </c>
      <c r="M9" s="189"/>
    </row>
    <row r="10" spans="1:13" ht="16.5" customHeight="1">
      <c r="A10" s="68" t="s">
        <v>5</v>
      </c>
      <c r="B10" s="65">
        <f>B11+B12+B13+B14+B15</f>
        <v>42170</v>
      </c>
      <c r="C10" s="65">
        <f>C11+C12+C13+C14+C15</f>
        <v>12496</v>
      </c>
      <c r="D10" s="202">
        <f>D11+D12+D13+D14+D15</f>
        <v>23497</v>
      </c>
      <c r="E10" s="202">
        <f>SUM(E11:E15)</f>
        <v>1108</v>
      </c>
      <c r="F10" s="202">
        <f>SUM(F11:F15)</f>
        <v>1278</v>
      </c>
      <c r="G10" s="208"/>
      <c r="H10" s="202">
        <f>H11+H12+H13+H14+H15</f>
        <v>28002</v>
      </c>
      <c r="I10" s="202">
        <f>I11+I12+I13+I14+I15</f>
        <v>2408</v>
      </c>
      <c r="J10" s="202">
        <f>J11+J12+J13+J14+J15</f>
        <v>15263</v>
      </c>
      <c r="K10" s="202">
        <f>K11+K12+K13+K14+K15</f>
        <v>638</v>
      </c>
      <c r="L10" s="202">
        <f>SUM(L11:L15)</f>
        <v>859</v>
      </c>
      <c r="M10" s="189"/>
    </row>
    <row r="11" spans="1:13" ht="12.75">
      <c r="A11" s="33" t="s">
        <v>22</v>
      </c>
      <c r="B11" s="40">
        <v>2562</v>
      </c>
      <c r="C11" s="40">
        <v>208</v>
      </c>
      <c r="D11" s="194">
        <v>657</v>
      </c>
      <c r="E11" s="192">
        <v>5</v>
      </c>
      <c r="F11" s="192">
        <v>4</v>
      </c>
      <c r="G11" s="184"/>
      <c r="H11" s="192">
        <v>3458</v>
      </c>
      <c r="I11" s="192">
        <v>41</v>
      </c>
      <c r="J11" s="192">
        <v>851</v>
      </c>
      <c r="K11" s="192">
        <v>5</v>
      </c>
      <c r="L11" s="192" t="s">
        <v>234</v>
      </c>
      <c r="M11" s="189"/>
    </row>
    <row r="12" spans="1:13" ht="12.75">
      <c r="A12" s="33" t="s">
        <v>96</v>
      </c>
      <c r="B12" s="40">
        <v>1636</v>
      </c>
      <c r="C12" s="40">
        <v>164</v>
      </c>
      <c r="D12" s="194">
        <v>1230</v>
      </c>
      <c r="E12" s="192">
        <v>833</v>
      </c>
      <c r="F12" s="192">
        <v>102</v>
      </c>
      <c r="G12" s="184"/>
      <c r="H12" s="192">
        <v>784</v>
      </c>
      <c r="I12" s="192">
        <v>41</v>
      </c>
      <c r="J12" s="192">
        <v>639</v>
      </c>
      <c r="K12" s="192">
        <v>425</v>
      </c>
      <c r="L12" s="192">
        <v>60</v>
      </c>
      <c r="M12" s="189"/>
    </row>
    <row r="13" spans="1:13" ht="12.75">
      <c r="A13" s="33" t="s">
        <v>20</v>
      </c>
      <c r="B13" s="40">
        <v>6499</v>
      </c>
      <c r="C13" s="40">
        <v>937</v>
      </c>
      <c r="D13" s="194">
        <v>4212</v>
      </c>
      <c r="E13" s="192">
        <v>141</v>
      </c>
      <c r="F13" s="192">
        <v>188</v>
      </c>
      <c r="G13" s="184"/>
      <c r="H13" s="192">
        <v>4327</v>
      </c>
      <c r="I13" s="192">
        <v>166</v>
      </c>
      <c r="J13" s="192">
        <v>2955</v>
      </c>
      <c r="K13" s="192">
        <v>63</v>
      </c>
      <c r="L13" s="192">
        <v>87</v>
      </c>
      <c r="M13" s="189"/>
    </row>
    <row r="14" spans="1:13" ht="12.75">
      <c r="A14" s="33" t="s">
        <v>21</v>
      </c>
      <c r="B14" s="40">
        <v>29875</v>
      </c>
      <c r="C14" s="40">
        <v>11079</v>
      </c>
      <c r="D14" s="194">
        <v>16515</v>
      </c>
      <c r="E14" s="192">
        <v>117</v>
      </c>
      <c r="F14" s="192">
        <v>952</v>
      </c>
      <c r="G14" s="184"/>
      <c r="H14" s="192">
        <v>16926</v>
      </c>
      <c r="I14" s="192">
        <v>2097</v>
      </c>
      <c r="J14" s="192">
        <v>9411</v>
      </c>
      <c r="K14" s="192">
        <v>129</v>
      </c>
      <c r="L14" s="192">
        <v>647</v>
      </c>
      <c r="M14" s="189"/>
    </row>
    <row r="15" spans="1:13" ht="12.75" customHeight="1">
      <c r="A15" s="33" t="s">
        <v>39</v>
      </c>
      <c r="B15" s="40">
        <v>1598</v>
      </c>
      <c r="C15" s="40">
        <v>108</v>
      </c>
      <c r="D15" s="194">
        <v>883</v>
      </c>
      <c r="E15" s="192">
        <v>12</v>
      </c>
      <c r="F15" s="192">
        <v>32</v>
      </c>
      <c r="G15" s="184"/>
      <c r="H15" s="192">
        <v>2507</v>
      </c>
      <c r="I15" s="192">
        <v>63</v>
      </c>
      <c r="J15" s="192">
        <v>1407</v>
      </c>
      <c r="K15" s="192">
        <v>16</v>
      </c>
      <c r="L15" s="192">
        <v>65</v>
      </c>
      <c r="M15" s="189"/>
    </row>
    <row r="16" spans="1:12" ht="16.5" customHeight="1">
      <c r="A16" s="29" t="s">
        <v>6</v>
      </c>
      <c r="B16" s="65">
        <f>SUM(B17:B22)</f>
        <v>173316</v>
      </c>
      <c r="C16" s="65">
        <f>SUM(C17:C22)</f>
        <v>31028</v>
      </c>
      <c r="D16" s="65">
        <f>SUM(D17:D22)</f>
        <v>122894</v>
      </c>
      <c r="E16" s="65">
        <f>SUM(E17:E22)</f>
        <v>3256</v>
      </c>
      <c r="F16" s="65">
        <f>SUM(F17:F22)</f>
        <v>7993</v>
      </c>
      <c r="G16" s="65"/>
      <c r="H16" s="65">
        <f>SUM(H17:H22)</f>
        <v>117679</v>
      </c>
      <c r="I16" s="65">
        <f>SUM(I17:I22)</f>
        <v>7120</v>
      </c>
      <c r="J16" s="65">
        <f>SUM(J17:J22)</f>
        <v>84218</v>
      </c>
      <c r="K16" s="65">
        <f>SUM(K17:K22)</f>
        <v>1858</v>
      </c>
      <c r="L16" s="65">
        <f>SUM(L17:L22)</f>
        <v>4996</v>
      </c>
    </row>
    <row r="17" spans="1:14" ht="12.75" customHeight="1">
      <c r="A17" s="33" t="s">
        <v>161</v>
      </c>
      <c r="B17" s="40">
        <v>157013</v>
      </c>
      <c r="C17" s="40">
        <v>26159</v>
      </c>
      <c r="D17" s="40">
        <v>110832</v>
      </c>
      <c r="E17" s="40">
        <v>2179</v>
      </c>
      <c r="F17" s="40">
        <v>6037</v>
      </c>
      <c r="G17" s="58"/>
      <c r="H17" s="40">
        <v>102991</v>
      </c>
      <c r="I17" s="40">
        <v>5192</v>
      </c>
      <c r="J17" s="40">
        <v>73790</v>
      </c>
      <c r="K17" s="40">
        <v>974</v>
      </c>
      <c r="L17" s="40">
        <v>3154</v>
      </c>
      <c r="N17" s="191"/>
    </row>
    <row r="18" spans="1:14" ht="12.75" customHeight="1">
      <c r="A18" s="33" t="s">
        <v>142</v>
      </c>
      <c r="B18" s="40">
        <v>3195</v>
      </c>
      <c r="C18" s="40">
        <v>956</v>
      </c>
      <c r="D18" s="40">
        <v>2403</v>
      </c>
      <c r="E18" s="40">
        <v>127</v>
      </c>
      <c r="F18" s="40">
        <v>423</v>
      </c>
      <c r="G18" s="58"/>
      <c r="H18" s="40">
        <v>3294</v>
      </c>
      <c r="I18" s="40">
        <v>421</v>
      </c>
      <c r="J18" s="40">
        <v>2351</v>
      </c>
      <c r="K18" s="40">
        <v>89</v>
      </c>
      <c r="L18" s="40">
        <v>450</v>
      </c>
      <c r="N18" s="191"/>
    </row>
    <row r="19" spans="1:14" ht="12.75">
      <c r="A19" s="33" t="s">
        <v>143</v>
      </c>
      <c r="B19" s="40">
        <v>10019</v>
      </c>
      <c r="C19" s="40">
        <v>3358</v>
      </c>
      <c r="D19" s="40">
        <v>7231</v>
      </c>
      <c r="E19" s="40">
        <v>393</v>
      </c>
      <c r="F19" s="40">
        <v>1273</v>
      </c>
      <c r="G19" s="58"/>
      <c r="H19" s="40">
        <v>8635</v>
      </c>
      <c r="I19" s="40">
        <v>1241</v>
      </c>
      <c r="J19" s="40">
        <v>5915</v>
      </c>
      <c r="K19" s="40">
        <v>244</v>
      </c>
      <c r="L19" s="40">
        <v>1115</v>
      </c>
      <c r="N19" s="191"/>
    </row>
    <row r="20" spans="1:14" ht="12.75">
      <c r="A20" s="33" t="s">
        <v>20</v>
      </c>
      <c r="B20" s="40">
        <v>1835</v>
      </c>
      <c r="C20" s="40">
        <v>373</v>
      </c>
      <c r="D20" s="40">
        <v>1434</v>
      </c>
      <c r="E20" s="40">
        <v>68</v>
      </c>
      <c r="F20" s="40">
        <v>161</v>
      </c>
      <c r="G20" s="58"/>
      <c r="H20" s="40">
        <v>1108</v>
      </c>
      <c r="I20" s="40">
        <v>103</v>
      </c>
      <c r="J20" s="40">
        <v>875</v>
      </c>
      <c r="K20" s="40">
        <v>29</v>
      </c>
      <c r="L20" s="40">
        <v>81</v>
      </c>
      <c r="N20" s="191"/>
    </row>
    <row r="21" spans="1:14" ht="12" customHeight="1">
      <c r="A21" s="33" t="s">
        <v>96</v>
      </c>
      <c r="B21" s="40">
        <v>604</v>
      </c>
      <c r="C21" s="40">
        <v>44</v>
      </c>
      <c r="D21" s="40">
        <v>500</v>
      </c>
      <c r="E21" s="40">
        <v>336</v>
      </c>
      <c r="F21" s="40">
        <v>29</v>
      </c>
      <c r="G21" s="58"/>
      <c r="H21" s="40">
        <v>413</v>
      </c>
      <c r="I21" s="40">
        <v>17</v>
      </c>
      <c r="J21" s="40">
        <v>380</v>
      </c>
      <c r="K21" s="40">
        <v>284</v>
      </c>
      <c r="L21" s="40">
        <v>47</v>
      </c>
      <c r="N21" s="191"/>
    </row>
    <row r="22" spans="1:14" ht="12" customHeight="1">
      <c r="A22" s="34" t="s">
        <v>144</v>
      </c>
      <c r="B22" s="44">
        <v>650</v>
      </c>
      <c r="C22" s="44">
        <v>138</v>
      </c>
      <c r="D22" s="44">
        <v>494</v>
      </c>
      <c r="E22" s="44">
        <v>153</v>
      </c>
      <c r="F22" s="44">
        <v>70</v>
      </c>
      <c r="G22" s="84"/>
      <c r="H22" s="44">
        <v>1238</v>
      </c>
      <c r="I22" s="44">
        <v>146</v>
      </c>
      <c r="J22" s="44">
        <v>907</v>
      </c>
      <c r="K22" s="44">
        <v>238</v>
      </c>
      <c r="L22" s="44">
        <v>149</v>
      </c>
      <c r="N22" s="43"/>
    </row>
    <row r="23" spans="1:12" ht="24" customHeight="1">
      <c r="A23" s="31"/>
      <c r="B23" s="43"/>
      <c r="C23" s="43"/>
      <c r="D23" s="43"/>
      <c r="E23" s="43"/>
      <c r="F23" s="43"/>
      <c r="G23" s="43"/>
      <c r="H23" s="43"/>
      <c r="I23" s="43"/>
      <c r="J23" s="43"/>
      <c r="K23" s="43"/>
      <c r="L23" s="43"/>
    </row>
    <row r="24" spans="1:12" ht="113.25" customHeight="1">
      <c r="A24" s="273" t="s">
        <v>163</v>
      </c>
      <c r="B24" s="264"/>
      <c r="C24" s="264"/>
      <c r="D24" s="264"/>
      <c r="E24" s="264"/>
      <c r="F24" s="264"/>
      <c r="G24" s="264"/>
      <c r="H24" s="264"/>
      <c r="I24" s="264"/>
      <c r="J24" s="264"/>
      <c r="K24" s="264"/>
      <c r="L24" s="264"/>
    </row>
  </sheetData>
  <sheetProtection/>
  <mergeCells count="3">
    <mergeCell ref="A1:L1"/>
    <mergeCell ref="A3:L3"/>
    <mergeCell ref="A24:L24"/>
  </mergeCells>
  <conditionalFormatting sqref="B6:F22 H6:L22">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2" sqref="A2"/>
    </sheetView>
  </sheetViews>
  <sheetFormatPr defaultColWidth="9.140625" defaultRowHeight="12.75"/>
  <cols>
    <col min="1" max="1" width="22.140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8.5" customHeight="1">
      <c r="A1" s="265" t="s">
        <v>179</v>
      </c>
      <c r="B1" s="266"/>
      <c r="C1" s="266"/>
      <c r="D1" s="266"/>
      <c r="E1" s="266"/>
      <c r="F1" s="266"/>
      <c r="G1" s="266"/>
      <c r="H1" s="266"/>
      <c r="I1" s="266"/>
      <c r="J1" s="266"/>
      <c r="K1" s="266"/>
      <c r="L1" s="266"/>
    </row>
    <row r="2" spans="1:12" ht="7.5" customHeight="1">
      <c r="A2" s="71"/>
      <c r="B2" s="72"/>
      <c r="C2" s="72"/>
      <c r="D2" s="72"/>
      <c r="E2" s="72"/>
      <c r="F2" s="72"/>
      <c r="G2" s="72"/>
      <c r="H2" s="72"/>
      <c r="I2" s="72"/>
      <c r="J2" s="72"/>
      <c r="K2" s="72"/>
      <c r="L2" s="72"/>
    </row>
    <row r="3" spans="1:12" ht="25.5" customHeight="1">
      <c r="A3" s="271" t="s">
        <v>180</v>
      </c>
      <c r="B3" s="272"/>
      <c r="C3" s="272"/>
      <c r="D3" s="272"/>
      <c r="E3" s="272"/>
      <c r="F3" s="272"/>
      <c r="G3" s="272"/>
      <c r="H3" s="272"/>
      <c r="I3" s="272"/>
      <c r="J3" s="272"/>
      <c r="K3" s="272"/>
      <c r="L3" s="272"/>
    </row>
    <row r="4" spans="1:12" ht="18.75" customHeight="1">
      <c r="A4" s="25" t="s">
        <v>88</v>
      </c>
      <c r="B4" s="74" t="s">
        <v>11</v>
      </c>
      <c r="C4" s="74"/>
      <c r="D4" s="75"/>
      <c r="E4" s="74"/>
      <c r="F4" s="74"/>
      <c r="G4" s="25"/>
      <c r="H4" s="74" t="s">
        <v>13</v>
      </c>
      <c r="I4" s="74"/>
      <c r="J4" s="74"/>
      <c r="K4" s="74"/>
      <c r="L4" s="74"/>
    </row>
    <row r="5" spans="1:12" ht="33.75">
      <c r="A5" s="37" t="s">
        <v>90</v>
      </c>
      <c r="B5" s="45" t="s">
        <v>24</v>
      </c>
      <c r="C5" s="45" t="s">
        <v>105</v>
      </c>
      <c r="D5" s="45" t="s">
        <v>26</v>
      </c>
      <c r="E5" s="45" t="s">
        <v>25</v>
      </c>
      <c r="F5" s="45" t="s">
        <v>40</v>
      </c>
      <c r="G5" s="45"/>
      <c r="H5" s="45" t="s">
        <v>24</v>
      </c>
      <c r="I5" s="45" t="s">
        <v>105</v>
      </c>
      <c r="J5" s="45" t="s">
        <v>26</v>
      </c>
      <c r="K5" s="45" t="s">
        <v>25</v>
      </c>
      <c r="L5" s="45" t="s">
        <v>40</v>
      </c>
    </row>
    <row r="6" spans="1:12" ht="18.75" customHeight="1">
      <c r="A6" s="46" t="s">
        <v>122</v>
      </c>
      <c r="B6" s="105">
        <f>'3.2'!B13</f>
        <v>25786</v>
      </c>
      <c r="C6" s="105">
        <f>'3.2'!C13</f>
        <v>15084</v>
      </c>
      <c r="D6" s="105">
        <f>'3.2'!D13</f>
        <v>11175</v>
      </c>
      <c r="E6" s="105">
        <f>'3.2'!E13</f>
        <v>112</v>
      </c>
      <c r="F6" s="105">
        <f>'3.2'!F13</f>
        <v>1204</v>
      </c>
      <c r="G6" s="107"/>
      <c r="H6" s="105">
        <f>'3.2'!B14</f>
        <v>11703</v>
      </c>
      <c r="I6" s="160">
        <f>'3.2'!C14</f>
        <v>3138</v>
      </c>
      <c r="J6" s="160">
        <f>'3.2'!D14</f>
        <v>6930</v>
      </c>
      <c r="K6" s="160">
        <f>'3.2'!E14</f>
        <v>133</v>
      </c>
      <c r="L6" s="160">
        <f>'3.2'!F14</f>
        <v>882</v>
      </c>
    </row>
    <row r="7" spans="1:12" ht="16.5" customHeight="1">
      <c r="A7" s="46" t="s">
        <v>4</v>
      </c>
      <c r="B7" s="107">
        <f>SUM(B8:B9)</f>
        <v>9813</v>
      </c>
      <c r="C7" s="107">
        <f>SUM(C8:C9)</f>
        <v>5559</v>
      </c>
      <c r="D7" s="107">
        <f>SUM(D8:D9)</f>
        <v>2459</v>
      </c>
      <c r="E7" s="107">
        <f>SUM(E8:E9)</f>
        <v>12</v>
      </c>
      <c r="F7" s="107">
        <f>SUM(F8:F9)</f>
        <v>76</v>
      </c>
      <c r="G7" s="107"/>
      <c r="H7" s="107">
        <f>SUM(H8:H9)</f>
        <v>3706</v>
      </c>
      <c r="I7" s="107">
        <f>SUM(I8:I9)</f>
        <v>1170</v>
      </c>
      <c r="J7" s="107">
        <f>SUM(J8:J9)</f>
        <v>1585</v>
      </c>
      <c r="K7" s="107">
        <f>SUM(K8:K9)</f>
        <v>9</v>
      </c>
      <c r="L7" s="107">
        <f>SUM(L8:L9)</f>
        <v>48</v>
      </c>
    </row>
    <row r="8" spans="1:12" ht="12.75">
      <c r="A8" s="35" t="s">
        <v>20</v>
      </c>
      <c r="B8" s="40">
        <v>1382</v>
      </c>
      <c r="C8" s="40">
        <v>912</v>
      </c>
      <c r="D8" s="40">
        <v>266</v>
      </c>
      <c r="E8" s="192">
        <v>3</v>
      </c>
      <c r="F8" s="192" t="s">
        <v>234</v>
      </c>
      <c r="G8" s="184"/>
      <c r="H8" s="192">
        <v>403</v>
      </c>
      <c r="I8" s="192">
        <v>156</v>
      </c>
      <c r="J8" s="192">
        <v>179</v>
      </c>
      <c r="K8" s="192">
        <v>3</v>
      </c>
      <c r="L8" s="192">
        <v>5</v>
      </c>
    </row>
    <row r="9" spans="1:12" ht="12.75">
      <c r="A9" s="35" t="s">
        <v>21</v>
      </c>
      <c r="B9" s="40">
        <v>8431</v>
      </c>
      <c r="C9" s="40">
        <v>4647</v>
      </c>
      <c r="D9" s="40">
        <v>2193</v>
      </c>
      <c r="E9" s="192">
        <v>9</v>
      </c>
      <c r="F9" s="192">
        <v>76</v>
      </c>
      <c r="G9" s="184"/>
      <c r="H9" s="192">
        <v>3303</v>
      </c>
      <c r="I9" s="192">
        <v>1014</v>
      </c>
      <c r="J9" s="192">
        <v>1406</v>
      </c>
      <c r="K9" s="192">
        <v>6</v>
      </c>
      <c r="L9" s="192">
        <v>43</v>
      </c>
    </row>
    <row r="10" spans="1:12" ht="16.5" customHeight="1">
      <c r="A10" s="68" t="s">
        <v>5</v>
      </c>
      <c r="B10" s="65">
        <f>SUM(B11:B13)</f>
        <v>20512</v>
      </c>
      <c r="C10" s="65">
        <f>SUM(C11:C13)</f>
        <v>11872</v>
      </c>
      <c r="D10" s="65">
        <f>SUM(D11:D13)</f>
        <v>10112</v>
      </c>
      <c r="E10" s="65">
        <f>SUM(E11:E13)</f>
        <v>104</v>
      </c>
      <c r="F10" s="65">
        <f>SUM(F11:F13)</f>
        <v>1170</v>
      </c>
      <c r="G10" s="165"/>
      <c r="H10" s="164">
        <f>SUM(H11:H13)</f>
        <v>9784</v>
      </c>
      <c r="I10" s="164">
        <f>SUM(I11:I13)</f>
        <v>2448</v>
      </c>
      <c r="J10" s="164">
        <f>SUM(J11:J13)</f>
        <v>6211</v>
      </c>
      <c r="K10" s="164">
        <f>SUM(K11:K13)</f>
        <v>125</v>
      </c>
      <c r="L10" s="164">
        <f>SUM(L11:L13)</f>
        <v>864</v>
      </c>
    </row>
    <row r="11" spans="1:12" ht="12.75">
      <c r="A11" s="33" t="s">
        <v>22</v>
      </c>
      <c r="B11" s="40">
        <v>55</v>
      </c>
      <c r="C11" s="40">
        <v>25</v>
      </c>
      <c r="D11" s="40">
        <v>24</v>
      </c>
      <c r="E11" s="192" t="s">
        <v>37</v>
      </c>
      <c r="F11" s="192" t="s">
        <v>234</v>
      </c>
      <c r="G11" s="184"/>
      <c r="H11" s="192">
        <v>30</v>
      </c>
      <c r="I11" s="192">
        <v>10</v>
      </c>
      <c r="J11" s="192">
        <v>15</v>
      </c>
      <c r="K11" s="192" t="s">
        <v>234</v>
      </c>
      <c r="L11" s="192" t="s">
        <v>234</v>
      </c>
    </row>
    <row r="12" spans="1:12" ht="12.75">
      <c r="A12" s="33" t="s">
        <v>20</v>
      </c>
      <c r="B12" s="40">
        <v>1729</v>
      </c>
      <c r="C12" s="39">
        <v>871</v>
      </c>
      <c r="D12" s="40">
        <v>897</v>
      </c>
      <c r="E12" s="192">
        <v>26</v>
      </c>
      <c r="F12" s="192">
        <v>80</v>
      </c>
      <c r="G12" s="184"/>
      <c r="H12" s="192">
        <v>1240</v>
      </c>
      <c r="I12" s="192">
        <v>172</v>
      </c>
      <c r="J12" s="192">
        <v>841</v>
      </c>
      <c r="K12" s="192">
        <v>19</v>
      </c>
      <c r="L12" s="192">
        <v>64</v>
      </c>
    </row>
    <row r="13" spans="1:12" ht="12.75">
      <c r="A13" s="33" t="s">
        <v>21</v>
      </c>
      <c r="B13" s="40">
        <v>18728</v>
      </c>
      <c r="C13" s="40">
        <v>10976</v>
      </c>
      <c r="D13" s="40">
        <v>9191</v>
      </c>
      <c r="E13" s="192">
        <v>78</v>
      </c>
      <c r="F13" s="192">
        <v>1090</v>
      </c>
      <c r="G13" s="184"/>
      <c r="H13" s="192">
        <v>8514</v>
      </c>
      <c r="I13" s="192">
        <v>2266</v>
      </c>
      <c r="J13" s="192">
        <v>5355</v>
      </c>
      <c r="K13" s="192">
        <v>106</v>
      </c>
      <c r="L13" s="192">
        <v>800</v>
      </c>
    </row>
    <row r="14" spans="1:12" ht="16.5" customHeight="1">
      <c r="A14" s="29" t="s">
        <v>6</v>
      </c>
      <c r="B14" s="65">
        <f>SUM(B15:B16)</f>
        <v>233</v>
      </c>
      <c r="C14" s="65">
        <f>SUM(C15:C16)</f>
        <v>145</v>
      </c>
      <c r="D14" s="65">
        <f>SUM(D15:D16)</f>
        <v>90</v>
      </c>
      <c r="E14" s="65">
        <f>SUM(E15:E16)</f>
        <v>3</v>
      </c>
      <c r="F14" s="65">
        <f>SUM(F15:F16)</f>
        <v>22</v>
      </c>
      <c r="G14" s="165"/>
      <c r="H14" s="164">
        <f>SUM(H15:H16)</f>
        <v>22</v>
      </c>
      <c r="I14" s="164">
        <f>SUM(I15:I16)</f>
        <v>10</v>
      </c>
      <c r="J14" s="164">
        <f>SUM(J15:J16)</f>
        <v>15</v>
      </c>
      <c r="K14" s="164" t="s">
        <v>37</v>
      </c>
      <c r="L14" s="164">
        <f>SUM(L15:L16)</f>
        <v>3</v>
      </c>
    </row>
    <row r="15" spans="1:12" ht="12.75">
      <c r="A15" s="33" t="s">
        <v>164</v>
      </c>
      <c r="B15" s="40">
        <v>224</v>
      </c>
      <c r="C15" s="40">
        <v>145</v>
      </c>
      <c r="D15" s="40">
        <v>82</v>
      </c>
      <c r="E15" s="192">
        <v>3</v>
      </c>
      <c r="F15" s="192">
        <v>22</v>
      </c>
      <c r="G15" s="184"/>
      <c r="H15" s="192">
        <v>22</v>
      </c>
      <c r="I15" s="192">
        <v>10</v>
      </c>
      <c r="J15" s="192">
        <v>15</v>
      </c>
      <c r="K15" s="192" t="s">
        <v>37</v>
      </c>
      <c r="L15" s="192">
        <v>3</v>
      </c>
    </row>
    <row r="16" spans="1:13" ht="12.75">
      <c r="A16" s="34" t="s">
        <v>23</v>
      </c>
      <c r="B16" s="251">
        <v>9</v>
      </c>
      <c r="C16" s="252" t="s">
        <v>37</v>
      </c>
      <c r="D16" s="251">
        <v>8</v>
      </c>
      <c r="E16" s="252" t="s">
        <v>234</v>
      </c>
      <c r="F16" s="252" t="s">
        <v>37</v>
      </c>
      <c r="G16" s="210"/>
      <c r="H16" s="252" t="s">
        <v>234</v>
      </c>
      <c r="I16" s="252" t="s">
        <v>37</v>
      </c>
      <c r="J16" s="252" t="s">
        <v>234</v>
      </c>
      <c r="K16" s="252" t="s">
        <v>37</v>
      </c>
      <c r="L16" s="252" t="s">
        <v>37</v>
      </c>
      <c r="M16" s="98"/>
    </row>
    <row r="17" spans="1:12" ht="12.75">
      <c r="A17" s="274"/>
      <c r="B17" s="27"/>
      <c r="C17" s="27"/>
      <c r="D17" s="27"/>
      <c r="E17" s="27"/>
      <c r="F17" s="27"/>
      <c r="G17" s="27"/>
      <c r="H17" s="27"/>
      <c r="I17" s="27"/>
      <c r="J17" s="27"/>
      <c r="K17" s="27"/>
      <c r="L17" s="27"/>
    </row>
    <row r="18" spans="1:12" ht="11.25" customHeight="1">
      <c r="A18" s="275"/>
      <c r="B18" s="27"/>
      <c r="C18" s="27"/>
      <c r="D18" s="27"/>
      <c r="E18" s="27"/>
      <c r="F18" s="27"/>
      <c r="G18" s="27"/>
      <c r="H18" s="27"/>
      <c r="I18" s="27"/>
      <c r="J18" s="27"/>
      <c r="K18" s="27"/>
      <c r="L18" s="27"/>
    </row>
    <row r="19" spans="1:12" ht="80.25" customHeight="1">
      <c r="A19" s="269" t="s">
        <v>215</v>
      </c>
      <c r="B19" s="269"/>
      <c r="C19" s="266"/>
      <c r="D19" s="266"/>
      <c r="E19" s="266"/>
      <c r="F19" s="266"/>
      <c r="G19" s="266"/>
      <c r="H19" s="266"/>
      <c r="I19" s="266"/>
      <c r="J19" s="266"/>
      <c r="K19" s="266"/>
      <c r="L19" s="264"/>
    </row>
  </sheetData>
  <sheetProtection/>
  <mergeCells count="4">
    <mergeCell ref="A19:L19"/>
    <mergeCell ref="A1:L1"/>
    <mergeCell ref="A3:L3"/>
    <mergeCell ref="A17:A18"/>
  </mergeCells>
  <conditionalFormatting sqref="B6:F16 H6:L16">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A2" sqref="A2"/>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265" t="s">
        <v>240</v>
      </c>
      <c r="B1" s="266"/>
      <c r="C1" s="266"/>
      <c r="D1" s="266"/>
      <c r="E1" s="266"/>
      <c r="F1" s="266"/>
      <c r="G1" s="266"/>
      <c r="H1" s="266"/>
      <c r="I1" s="266"/>
      <c r="J1" s="266"/>
      <c r="K1" s="266"/>
    </row>
    <row r="2" spans="1:11" ht="7.5" customHeight="1">
      <c r="A2" s="71"/>
      <c r="B2" s="72"/>
      <c r="C2" s="72"/>
      <c r="D2" s="72"/>
      <c r="E2" s="72"/>
      <c r="F2" s="72"/>
      <c r="G2" s="72"/>
      <c r="H2" s="72"/>
      <c r="I2" s="72"/>
      <c r="J2" s="72"/>
      <c r="K2" s="72"/>
    </row>
    <row r="3" spans="1:11" ht="25.5" customHeight="1">
      <c r="A3" s="267" t="s">
        <v>181</v>
      </c>
      <c r="B3" s="268"/>
      <c r="C3" s="268"/>
      <c r="D3" s="268"/>
      <c r="E3" s="268"/>
      <c r="F3" s="268"/>
      <c r="G3" s="268"/>
      <c r="H3" s="268"/>
      <c r="I3" s="268"/>
      <c r="J3" s="268"/>
      <c r="K3" s="268"/>
    </row>
    <row r="4" spans="1:11" ht="18.75" customHeight="1">
      <c r="A4" s="70" t="s">
        <v>91</v>
      </c>
      <c r="B4" s="276" t="s">
        <v>41</v>
      </c>
      <c r="C4" s="276"/>
      <c r="D4" s="276"/>
      <c r="E4" s="276"/>
      <c r="F4" s="276"/>
      <c r="G4" s="56"/>
      <c r="H4" s="276" t="s">
        <v>6</v>
      </c>
      <c r="I4" s="276"/>
      <c r="J4" s="276"/>
      <c r="K4" s="276"/>
    </row>
    <row r="5" spans="1:11" ht="51" customHeight="1">
      <c r="A5" s="37" t="s">
        <v>92</v>
      </c>
      <c r="B5" s="10" t="s">
        <v>146</v>
      </c>
      <c r="C5" s="90"/>
      <c r="D5" s="10" t="s">
        <v>14</v>
      </c>
      <c r="E5" s="10" t="s">
        <v>7</v>
      </c>
      <c r="F5" s="10" t="s">
        <v>112</v>
      </c>
      <c r="G5" s="10"/>
      <c r="H5" s="10" t="s">
        <v>36</v>
      </c>
      <c r="I5" s="10" t="s">
        <v>8</v>
      </c>
      <c r="J5" s="10" t="s">
        <v>147</v>
      </c>
      <c r="K5" s="10" t="s">
        <v>29</v>
      </c>
    </row>
    <row r="6" spans="1:11" ht="16.5" customHeight="1">
      <c r="A6" s="28" t="s">
        <v>9</v>
      </c>
      <c r="B6" s="105">
        <f>B8+B7</f>
        <v>12163</v>
      </c>
      <c r="C6" s="105"/>
      <c r="D6" s="105">
        <f>D8+D7</f>
        <v>14304</v>
      </c>
      <c r="E6" s="105">
        <f>E8+E7</f>
        <v>67659</v>
      </c>
      <c r="F6" s="105">
        <f>F8+F7</f>
        <v>94126</v>
      </c>
      <c r="G6" s="105"/>
      <c r="H6" s="105">
        <f>H8+H7</f>
        <v>243704</v>
      </c>
      <c r="I6" s="105">
        <f>I8+I7</f>
        <v>22</v>
      </c>
      <c r="J6" s="105">
        <f>J8+J7</f>
        <v>31420</v>
      </c>
      <c r="K6" s="105">
        <f>K8+K7</f>
        <v>275146</v>
      </c>
    </row>
    <row r="7" spans="1:11" ht="12.75">
      <c r="A7" s="33" t="s">
        <v>11</v>
      </c>
      <c r="B7" s="4">
        <v>5581</v>
      </c>
      <c r="C7" s="215"/>
      <c r="D7" s="4">
        <v>8699</v>
      </c>
      <c r="E7" s="4">
        <v>44194</v>
      </c>
      <c r="F7" s="4">
        <f>B7+D7+E7</f>
        <v>58474</v>
      </c>
      <c r="G7" s="85"/>
      <c r="H7" s="4">
        <v>145757</v>
      </c>
      <c r="I7" s="4">
        <v>13</v>
      </c>
      <c r="J7" s="4">
        <v>16529</v>
      </c>
      <c r="K7" s="4">
        <f>H7+I7+J7</f>
        <v>162299</v>
      </c>
    </row>
    <row r="8" spans="1:11" ht="12.75">
      <c r="A8" s="33" t="s">
        <v>13</v>
      </c>
      <c r="B8" s="19">
        <v>6582</v>
      </c>
      <c r="C8" s="220"/>
      <c r="D8" s="19">
        <v>5605</v>
      </c>
      <c r="E8" s="19">
        <v>23465</v>
      </c>
      <c r="F8" s="19">
        <f>B8+D8+E8</f>
        <v>35652</v>
      </c>
      <c r="G8" s="86"/>
      <c r="H8" s="19">
        <v>97947</v>
      </c>
      <c r="I8" s="19">
        <v>9</v>
      </c>
      <c r="J8" s="4">
        <v>14891</v>
      </c>
      <c r="K8" s="4">
        <f>H8+I8+J8</f>
        <v>112847</v>
      </c>
    </row>
    <row r="9" spans="1:11" ht="27" customHeight="1">
      <c r="A9" s="48" t="s">
        <v>123</v>
      </c>
      <c r="B9" s="19">
        <f>B10+B11</f>
        <v>6695</v>
      </c>
      <c r="C9" s="19"/>
      <c r="D9" s="19">
        <f>D10+D11</f>
        <v>5634</v>
      </c>
      <c r="E9" s="19">
        <f>E10+E11</f>
        <v>30563</v>
      </c>
      <c r="F9" s="19">
        <f>F10+F11</f>
        <v>42892</v>
      </c>
      <c r="G9" s="19"/>
      <c r="H9" s="19">
        <f>H10+H11</f>
        <v>67447</v>
      </c>
      <c r="I9" s="19">
        <f>I10+I11</f>
        <v>15</v>
      </c>
      <c r="J9" s="4">
        <f>J10+J11</f>
        <v>8377</v>
      </c>
      <c r="K9" s="4">
        <f>K10+K11</f>
        <v>75839</v>
      </c>
    </row>
    <row r="10" spans="1:11" ht="12.75">
      <c r="A10" s="33" t="s">
        <v>11</v>
      </c>
      <c r="B10" s="19">
        <v>2932</v>
      </c>
      <c r="C10" s="220"/>
      <c r="D10" s="19">
        <v>3759</v>
      </c>
      <c r="E10" s="19">
        <v>20978</v>
      </c>
      <c r="F10" s="19">
        <f>B10+D10+E10</f>
        <v>27669</v>
      </c>
      <c r="G10" s="86"/>
      <c r="H10" s="19">
        <v>40388</v>
      </c>
      <c r="I10" s="19">
        <v>9</v>
      </c>
      <c r="J10" s="4">
        <v>4121</v>
      </c>
      <c r="K10" s="4">
        <f>H10+I10+J10</f>
        <v>44518</v>
      </c>
    </row>
    <row r="11" spans="1:11" ht="12.75">
      <c r="A11" s="33" t="s">
        <v>13</v>
      </c>
      <c r="B11" s="19">
        <v>3763</v>
      </c>
      <c r="C11" s="220"/>
      <c r="D11" s="19">
        <v>1875</v>
      </c>
      <c r="E11" s="19">
        <v>9585</v>
      </c>
      <c r="F11" s="19">
        <f>B11+D11+E11</f>
        <v>15223</v>
      </c>
      <c r="G11" s="86"/>
      <c r="H11" s="19">
        <v>27059</v>
      </c>
      <c r="I11" s="19">
        <v>6</v>
      </c>
      <c r="J11" s="4">
        <v>4256</v>
      </c>
      <c r="K11" s="4">
        <f>H11+I11+J11</f>
        <v>31321</v>
      </c>
    </row>
    <row r="12" spans="1:11" ht="16.5" customHeight="1">
      <c r="A12" s="28" t="s">
        <v>12</v>
      </c>
      <c r="B12" s="103">
        <f>B14+B13</f>
        <v>1014</v>
      </c>
      <c r="C12" s="103"/>
      <c r="D12" s="103">
        <f aca="true" t="shared" si="0" ref="D12:K12">D14+D13</f>
        <v>1221</v>
      </c>
      <c r="E12" s="103">
        <f t="shared" si="0"/>
        <v>27670</v>
      </c>
      <c r="F12" s="103">
        <f t="shared" si="0"/>
        <v>29905</v>
      </c>
      <c r="G12" s="103"/>
      <c r="H12" s="103">
        <f t="shared" si="0"/>
        <v>32316</v>
      </c>
      <c r="I12" s="203">
        <f>SUM(I13:I14)</f>
        <v>4</v>
      </c>
      <c r="J12" s="105">
        <f t="shared" si="0"/>
        <v>1990</v>
      </c>
      <c r="K12" s="105">
        <f t="shared" si="0"/>
        <v>34310</v>
      </c>
    </row>
    <row r="13" spans="1:11" ht="12.75">
      <c r="A13" s="33" t="s">
        <v>11</v>
      </c>
      <c r="B13" s="19">
        <v>512</v>
      </c>
      <c r="C13" s="220"/>
      <c r="D13" s="237">
        <v>904</v>
      </c>
      <c r="E13" s="237">
        <v>18820</v>
      </c>
      <c r="F13" s="19">
        <f>B13+D13+E13</f>
        <v>20236</v>
      </c>
      <c r="G13" s="86"/>
      <c r="H13" s="19">
        <v>21251</v>
      </c>
      <c r="I13" s="188" t="s">
        <v>234</v>
      </c>
      <c r="J13" s="4">
        <v>1231</v>
      </c>
      <c r="K13" s="4">
        <f>SUM(H13:J13)</f>
        <v>22482</v>
      </c>
    </row>
    <row r="14" spans="1:11" ht="12.75">
      <c r="A14" s="33" t="s">
        <v>13</v>
      </c>
      <c r="B14" s="19">
        <v>502</v>
      </c>
      <c r="C14" s="220"/>
      <c r="D14" s="237">
        <v>317</v>
      </c>
      <c r="E14" s="237">
        <v>8850</v>
      </c>
      <c r="F14" s="19">
        <f>B14+D14+E14</f>
        <v>9669</v>
      </c>
      <c r="G14" s="86"/>
      <c r="H14" s="19">
        <v>11065</v>
      </c>
      <c r="I14" s="188">
        <v>4</v>
      </c>
      <c r="J14" s="4">
        <v>759</v>
      </c>
      <c r="K14" s="4">
        <f>SUM(H14:J14)</f>
        <v>11828</v>
      </c>
    </row>
    <row r="15" spans="1:11" ht="24.75" customHeight="1">
      <c r="A15" s="48" t="s">
        <v>123</v>
      </c>
      <c r="B15" s="19">
        <f>B17+B16</f>
        <v>562</v>
      </c>
      <c r="C15" s="19"/>
      <c r="D15" s="19">
        <f>D17+D16</f>
        <v>578</v>
      </c>
      <c r="E15" s="19">
        <f>E17+E16</f>
        <v>15839</v>
      </c>
      <c r="F15" s="19">
        <f>F17+F16</f>
        <v>16979</v>
      </c>
      <c r="G15" s="19"/>
      <c r="H15" s="19">
        <f>H17+H16</f>
        <v>13710</v>
      </c>
      <c r="I15" s="159">
        <f>SUM(I16:I17)</f>
        <v>4</v>
      </c>
      <c r="J15" s="4">
        <f>J17+J16</f>
        <v>815</v>
      </c>
      <c r="K15" s="4">
        <f>SUM(K16:K17)</f>
        <v>14529</v>
      </c>
    </row>
    <row r="16" spans="1:11" ht="12.75">
      <c r="A16" s="33" t="s">
        <v>11</v>
      </c>
      <c r="B16" s="19">
        <v>266</v>
      </c>
      <c r="C16" s="220"/>
      <c r="D16" s="19">
        <v>463</v>
      </c>
      <c r="E16" s="19">
        <v>11052</v>
      </c>
      <c r="F16" s="19">
        <f>B16+D16+E16</f>
        <v>11781</v>
      </c>
      <c r="G16" s="86"/>
      <c r="H16" s="19">
        <v>9382</v>
      </c>
      <c r="I16" s="188" t="s">
        <v>234</v>
      </c>
      <c r="J16" s="4">
        <v>540</v>
      </c>
      <c r="K16" s="4">
        <f>SUM(H16:J16)</f>
        <v>9922</v>
      </c>
    </row>
    <row r="17" spans="1:11" ht="12.75">
      <c r="A17" s="33" t="s">
        <v>13</v>
      </c>
      <c r="B17" s="19">
        <v>296</v>
      </c>
      <c r="C17" s="220"/>
      <c r="D17" s="19">
        <v>115</v>
      </c>
      <c r="E17" s="19">
        <v>4787</v>
      </c>
      <c r="F17" s="4">
        <f>B17+D17+E17</f>
        <v>5198</v>
      </c>
      <c r="G17" s="85"/>
      <c r="H17" s="19">
        <v>4328</v>
      </c>
      <c r="I17" s="238">
        <v>4</v>
      </c>
      <c r="J17" s="19">
        <v>275</v>
      </c>
      <c r="K17" s="4">
        <f>SUM(H17:J17)</f>
        <v>4607</v>
      </c>
    </row>
    <row r="18" spans="1:11" ht="16.5" customHeight="1">
      <c r="A18" s="28" t="s">
        <v>27</v>
      </c>
      <c r="B18" s="105">
        <f>B6+B12</f>
        <v>13177</v>
      </c>
      <c r="C18" s="105"/>
      <c r="D18" s="105">
        <f aca="true" t="shared" si="1" ref="D18:F20">D6+D12</f>
        <v>15525</v>
      </c>
      <c r="E18" s="105">
        <f t="shared" si="1"/>
        <v>95329</v>
      </c>
      <c r="F18" s="105">
        <f t="shared" si="1"/>
        <v>124031</v>
      </c>
      <c r="G18" s="105"/>
      <c r="H18" s="105">
        <f>H6+H12</f>
        <v>276020</v>
      </c>
      <c r="I18" s="160">
        <f>I6+I12</f>
        <v>26</v>
      </c>
      <c r="J18" s="105">
        <f>J6+J12</f>
        <v>33410</v>
      </c>
      <c r="K18" s="105">
        <f>K6+K12</f>
        <v>309456</v>
      </c>
    </row>
    <row r="19" spans="1:11" ht="12.75">
      <c r="A19" s="33" t="s">
        <v>11</v>
      </c>
      <c r="B19" s="4">
        <f>B7+B13</f>
        <v>6093</v>
      </c>
      <c r="C19" s="4"/>
      <c r="D19" s="4">
        <f t="shared" si="1"/>
        <v>9603</v>
      </c>
      <c r="E19" s="4">
        <f t="shared" si="1"/>
        <v>63014</v>
      </c>
      <c r="F19" s="4">
        <f t="shared" si="1"/>
        <v>78710</v>
      </c>
      <c r="G19" s="4"/>
      <c r="H19" s="4">
        <f>H7+H13</f>
        <v>167008</v>
      </c>
      <c r="I19" s="155">
        <f>SUM(I7,I13)</f>
        <v>13</v>
      </c>
      <c r="J19" s="4">
        <f>J7+J13</f>
        <v>17760</v>
      </c>
      <c r="K19" s="4">
        <f>K7+K13</f>
        <v>184781</v>
      </c>
    </row>
    <row r="20" spans="1:11" ht="12.75">
      <c r="A20" s="33" t="s">
        <v>13</v>
      </c>
      <c r="B20" s="4">
        <f>B8+B14</f>
        <v>7084</v>
      </c>
      <c r="C20" s="4"/>
      <c r="D20" s="4">
        <f t="shared" si="1"/>
        <v>5922</v>
      </c>
      <c r="E20" s="4">
        <f t="shared" si="1"/>
        <v>32315</v>
      </c>
      <c r="F20" s="4">
        <f t="shared" si="1"/>
        <v>45321</v>
      </c>
      <c r="G20" s="4"/>
      <c r="H20" s="4">
        <f>H8+H14</f>
        <v>109012</v>
      </c>
      <c r="I20" s="155">
        <f>SUM(I8,I14)</f>
        <v>13</v>
      </c>
      <c r="J20" s="4">
        <f>J8+J14</f>
        <v>15650</v>
      </c>
      <c r="K20" s="4">
        <f>K8+K14</f>
        <v>124675</v>
      </c>
    </row>
    <row r="21" spans="1:11" ht="24.75" customHeight="1">
      <c r="A21" s="48" t="s">
        <v>123</v>
      </c>
      <c r="B21" s="4">
        <f>B23+B22</f>
        <v>7257</v>
      </c>
      <c r="C21" s="4"/>
      <c r="D21" s="4">
        <f>D23+D22</f>
        <v>6212</v>
      </c>
      <c r="E21" s="4">
        <f>E23+E22</f>
        <v>46402</v>
      </c>
      <c r="F21" s="4">
        <f>F23+F22</f>
        <v>59871</v>
      </c>
      <c r="G21" s="4"/>
      <c r="H21" s="4">
        <f>H23+H22</f>
        <v>81157</v>
      </c>
      <c r="I21" s="4">
        <f>I23+I22</f>
        <v>19</v>
      </c>
      <c r="J21" s="4">
        <f>J23+J22</f>
        <v>9192</v>
      </c>
      <c r="K21" s="4">
        <f>K23+K22</f>
        <v>90368</v>
      </c>
    </row>
    <row r="22" spans="1:11" ht="12.75">
      <c r="A22" s="33" t="s">
        <v>11</v>
      </c>
      <c r="B22" s="4">
        <f>B10+B16</f>
        <v>3198</v>
      </c>
      <c r="C22" s="4"/>
      <c r="D22" s="4">
        <f aca="true" t="shared" si="2" ref="D22:F23">D10+D16</f>
        <v>4222</v>
      </c>
      <c r="E22" s="4">
        <f t="shared" si="2"/>
        <v>32030</v>
      </c>
      <c r="F22" s="4">
        <f t="shared" si="2"/>
        <v>39450</v>
      </c>
      <c r="G22" s="4"/>
      <c r="H22" s="4">
        <f>H10+H16</f>
        <v>49770</v>
      </c>
      <c r="I22" s="177">
        <f>SUM(I10,I16)</f>
        <v>9</v>
      </c>
      <c r="J22" s="4">
        <f>J10+J16</f>
        <v>4661</v>
      </c>
      <c r="K22" s="4">
        <f>K10+K16</f>
        <v>54440</v>
      </c>
    </row>
    <row r="23" spans="1:11" ht="12.75">
      <c r="A23" s="34" t="s">
        <v>13</v>
      </c>
      <c r="B23" s="59">
        <f>B11+B17</f>
        <v>4059</v>
      </c>
      <c r="C23" s="59"/>
      <c r="D23" s="59">
        <f t="shared" si="2"/>
        <v>1990</v>
      </c>
      <c r="E23" s="59">
        <f t="shared" si="2"/>
        <v>14372</v>
      </c>
      <c r="F23" s="59">
        <f t="shared" si="2"/>
        <v>20421</v>
      </c>
      <c r="G23" s="59"/>
      <c r="H23" s="59">
        <f>H11+H17</f>
        <v>31387</v>
      </c>
      <c r="I23" s="176">
        <f>SUM(I11,I17)</f>
        <v>10</v>
      </c>
      <c r="J23" s="59">
        <f>J11+J17</f>
        <v>4531</v>
      </c>
      <c r="K23" s="59">
        <f>K11+K17</f>
        <v>35928</v>
      </c>
    </row>
    <row r="24" spans="1:11" ht="24.75" customHeight="1">
      <c r="A24" s="34"/>
      <c r="B24" s="19"/>
      <c r="C24" s="19"/>
      <c r="D24" s="19"/>
      <c r="E24" s="19"/>
      <c r="F24" s="19"/>
      <c r="G24" s="19"/>
      <c r="H24" s="19"/>
      <c r="I24" s="19"/>
      <c r="J24" s="19"/>
      <c r="K24" s="19"/>
    </row>
    <row r="25" spans="1:11" ht="67.5" customHeight="1">
      <c r="A25" s="270" t="s">
        <v>145</v>
      </c>
      <c r="B25" s="272"/>
      <c r="C25" s="272"/>
      <c r="D25" s="272"/>
      <c r="E25" s="272"/>
      <c r="F25" s="272"/>
      <c r="G25" s="272"/>
      <c r="H25" s="272"/>
      <c r="I25" s="272"/>
      <c r="J25" s="272"/>
      <c r="K25" s="272"/>
    </row>
    <row r="26" ht="12.75">
      <c r="A26" s="27"/>
    </row>
    <row r="27" ht="12.75">
      <c r="A27" s="27"/>
    </row>
  </sheetData>
  <sheetProtection/>
  <mergeCells count="5">
    <mergeCell ref="A25:K25"/>
    <mergeCell ref="A1:K1"/>
    <mergeCell ref="A3:K3"/>
    <mergeCell ref="B4:F4"/>
    <mergeCell ref="H4:K4"/>
  </mergeCells>
  <conditionalFormatting sqref="B6:K23">
    <cfRule type="cellIs" priority="2" dxfId="0" operator="between" stopIfTrue="1">
      <formula>1</formula>
      <formula>2</formula>
    </cfRule>
  </conditionalFormatting>
  <conditionalFormatting sqref="B6:B23 D6:F23 H6:K23">
    <cfRule type="cellIs" priority="1" dxfId="1" operator="equal" stopIfTrue="1">
      <formula>0</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A2" sqref="A2"/>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 min="12" max="12" width="5.28125" style="0" customWidth="1"/>
  </cols>
  <sheetData>
    <row r="1" spans="1:11" ht="42" customHeight="1">
      <c r="A1" s="265" t="s">
        <v>241</v>
      </c>
      <c r="B1" s="266"/>
      <c r="C1" s="266"/>
      <c r="D1" s="266"/>
      <c r="E1" s="266"/>
      <c r="F1" s="266"/>
      <c r="G1" s="266"/>
      <c r="H1" s="266"/>
      <c r="I1" s="266"/>
      <c r="J1" s="266"/>
      <c r="K1" s="266"/>
    </row>
    <row r="2" spans="1:11" ht="7.5" customHeight="1">
      <c r="A2" s="71"/>
      <c r="B2" s="72"/>
      <c r="C2" s="72"/>
      <c r="D2" s="72"/>
      <c r="E2" s="72"/>
      <c r="F2" s="72"/>
      <c r="G2" s="72"/>
      <c r="H2" s="72"/>
      <c r="I2" s="72"/>
      <c r="J2" s="72"/>
      <c r="K2" s="72"/>
    </row>
    <row r="3" spans="1:11" ht="27" customHeight="1">
      <c r="A3" s="267" t="s">
        <v>182</v>
      </c>
      <c r="B3" s="268"/>
      <c r="C3" s="268"/>
      <c r="D3" s="268"/>
      <c r="E3" s="268"/>
      <c r="F3" s="268"/>
      <c r="G3" s="268"/>
      <c r="H3" s="268"/>
      <c r="I3" s="268"/>
      <c r="J3" s="268"/>
      <c r="K3" s="268"/>
    </row>
    <row r="4" spans="1:11" ht="16.5" customHeight="1">
      <c r="A4" s="70" t="s">
        <v>91</v>
      </c>
      <c r="B4" s="276" t="s">
        <v>42</v>
      </c>
      <c r="C4" s="276"/>
      <c r="D4" s="276"/>
      <c r="E4" s="276"/>
      <c r="F4" s="276"/>
      <c r="G4" s="56"/>
      <c r="H4" s="73" t="s">
        <v>6</v>
      </c>
      <c r="I4" s="73"/>
      <c r="J4" s="73"/>
      <c r="K4" s="73"/>
    </row>
    <row r="5" spans="1:11" ht="49.5" customHeight="1">
      <c r="A5" s="5" t="s">
        <v>92</v>
      </c>
      <c r="B5" s="10" t="s">
        <v>146</v>
      </c>
      <c r="C5" s="90"/>
      <c r="D5" s="10" t="s">
        <v>14</v>
      </c>
      <c r="E5" s="10" t="s">
        <v>7</v>
      </c>
      <c r="F5" s="10" t="s">
        <v>112</v>
      </c>
      <c r="G5" s="10"/>
      <c r="H5" s="10" t="s">
        <v>36</v>
      </c>
      <c r="I5" s="10" t="s">
        <v>8</v>
      </c>
      <c r="J5" s="10" t="s">
        <v>147</v>
      </c>
      <c r="K5" s="10" t="s">
        <v>33</v>
      </c>
    </row>
    <row r="6" spans="1:11" ht="16.5" customHeight="1">
      <c r="A6" s="28" t="s">
        <v>9</v>
      </c>
      <c r="B6" s="105">
        <f>B7+B8</f>
        <v>12088</v>
      </c>
      <c r="C6" s="105"/>
      <c r="D6" s="105">
        <f>D7+D8</f>
        <v>10526</v>
      </c>
      <c r="E6" s="105">
        <f>E7+E8</f>
        <v>41632</v>
      </c>
      <c r="F6" s="105">
        <f>B6+D6+E6</f>
        <v>64246</v>
      </c>
      <c r="G6" s="105"/>
      <c r="H6" s="105">
        <f>H8+H7</f>
        <v>243615</v>
      </c>
      <c r="I6" s="105">
        <f>I8+I7</f>
        <v>22</v>
      </c>
      <c r="J6" s="105">
        <f>J8+J7</f>
        <v>31417</v>
      </c>
      <c r="K6" s="105">
        <f>K8+K7</f>
        <v>275054</v>
      </c>
    </row>
    <row r="7" spans="1:11" ht="12.75">
      <c r="A7" s="33" t="s">
        <v>11</v>
      </c>
      <c r="B7" s="4">
        <v>5532</v>
      </c>
      <c r="C7" s="215"/>
      <c r="D7" s="4">
        <v>6196</v>
      </c>
      <c r="E7" s="4">
        <v>26405</v>
      </c>
      <c r="F7" s="4">
        <f>B7+D7+E7</f>
        <v>38133</v>
      </c>
      <c r="G7" s="4"/>
      <c r="H7" s="4">
        <v>145675</v>
      </c>
      <c r="I7" s="4">
        <v>13</v>
      </c>
      <c r="J7" s="4">
        <v>16527</v>
      </c>
      <c r="K7" s="4">
        <f>H7+I7+J7</f>
        <v>162215</v>
      </c>
    </row>
    <row r="8" spans="1:11" ht="12.75">
      <c r="A8" s="33" t="s">
        <v>13</v>
      </c>
      <c r="B8" s="4">
        <v>6556</v>
      </c>
      <c r="C8" s="215"/>
      <c r="D8" s="4">
        <v>4330</v>
      </c>
      <c r="E8" s="4">
        <v>15227</v>
      </c>
      <c r="F8" s="4">
        <f>B8+D8+E8</f>
        <v>26113</v>
      </c>
      <c r="G8" s="4"/>
      <c r="H8" s="4">
        <v>97940</v>
      </c>
      <c r="I8" s="4">
        <v>9</v>
      </c>
      <c r="J8" s="4">
        <v>14890</v>
      </c>
      <c r="K8" s="4">
        <f>H8+I8+J8</f>
        <v>112839</v>
      </c>
    </row>
    <row r="9" spans="1:11" ht="24.75" customHeight="1">
      <c r="A9" s="48" t="s">
        <v>123</v>
      </c>
      <c r="B9" s="4">
        <f>B11+B10</f>
        <v>6656</v>
      </c>
      <c r="C9" s="4"/>
      <c r="D9" s="4">
        <f>D11+D10</f>
        <v>3550</v>
      </c>
      <c r="E9" s="4">
        <f>E11+E10</f>
        <v>17688</v>
      </c>
      <c r="F9" s="4">
        <f>B9+D9+E9</f>
        <v>27894</v>
      </c>
      <c r="G9" s="4"/>
      <c r="H9" s="4">
        <f>H11+H10</f>
        <v>67404</v>
      </c>
      <c r="I9" s="4">
        <f>I11+I10</f>
        <v>15</v>
      </c>
      <c r="J9" s="4">
        <f>J11+J10</f>
        <v>8377</v>
      </c>
      <c r="K9" s="4">
        <f>K11+K10</f>
        <v>75796</v>
      </c>
    </row>
    <row r="10" spans="1:11" ht="12.75">
      <c r="A10" s="33" t="s">
        <v>11</v>
      </c>
      <c r="B10" s="4">
        <v>2905</v>
      </c>
      <c r="C10" s="215"/>
      <c r="D10" s="4">
        <v>2155</v>
      </c>
      <c r="E10" s="4">
        <v>11310</v>
      </c>
      <c r="F10" s="4">
        <f aca="true" t="shared" si="0" ref="F10:F17">B10+D10+E10</f>
        <v>16370</v>
      </c>
      <c r="G10" s="4"/>
      <c r="H10" s="4">
        <v>40347</v>
      </c>
      <c r="I10" s="4">
        <v>9</v>
      </c>
      <c r="J10" s="4">
        <v>4121</v>
      </c>
      <c r="K10" s="4">
        <f>H10+I10+J10</f>
        <v>44477</v>
      </c>
    </row>
    <row r="11" spans="1:11" ht="12.75">
      <c r="A11" s="33" t="s">
        <v>13</v>
      </c>
      <c r="B11" s="4">
        <v>3751</v>
      </c>
      <c r="C11" s="215"/>
      <c r="D11" s="4">
        <v>1395</v>
      </c>
      <c r="E11" s="4">
        <v>6378</v>
      </c>
      <c r="F11" s="4">
        <f t="shared" si="0"/>
        <v>11524</v>
      </c>
      <c r="G11" s="4"/>
      <c r="H11" s="4">
        <v>27057</v>
      </c>
      <c r="I11" s="4">
        <v>6</v>
      </c>
      <c r="J11" s="4">
        <v>4256</v>
      </c>
      <c r="K11" s="4">
        <f>H11+I11+J11</f>
        <v>31319</v>
      </c>
    </row>
    <row r="12" spans="1:11" ht="18.75" customHeight="1">
      <c r="A12" s="28" t="s">
        <v>12</v>
      </c>
      <c r="B12" s="105">
        <f>B13+B14</f>
        <v>1011</v>
      </c>
      <c r="C12" s="105"/>
      <c r="D12" s="105">
        <f>D13+D14</f>
        <v>1056</v>
      </c>
      <c r="E12" s="105">
        <f>E13+E14</f>
        <v>18777</v>
      </c>
      <c r="F12" s="105">
        <f>B12+D12+E12</f>
        <v>20844</v>
      </c>
      <c r="G12" s="105"/>
      <c r="H12" s="105">
        <f>H14+H13</f>
        <v>32188</v>
      </c>
      <c r="I12" s="160">
        <f>SUM(I13:I14)</f>
        <v>4</v>
      </c>
      <c r="J12" s="160">
        <f>J14+J13</f>
        <v>1988</v>
      </c>
      <c r="K12" s="105">
        <f>K14+K13</f>
        <v>34180</v>
      </c>
    </row>
    <row r="13" spans="1:11" ht="12.75">
      <c r="A13" s="33" t="s">
        <v>11</v>
      </c>
      <c r="B13" s="4">
        <v>511</v>
      </c>
      <c r="C13" s="215"/>
      <c r="D13" s="4">
        <v>784</v>
      </c>
      <c r="E13" s="4">
        <v>12467</v>
      </c>
      <c r="F13" s="4">
        <f t="shared" si="0"/>
        <v>13762</v>
      </c>
      <c r="G13" s="4"/>
      <c r="H13" s="4">
        <v>21132</v>
      </c>
      <c r="I13" s="157" t="s">
        <v>234</v>
      </c>
      <c r="J13" s="155">
        <v>1229</v>
      </c>
      <c r="K13" s="4">
        <f>SUM(H13:J13)</f>
        <v>22361</v>
      </c>
    </row>
    <row r="14" spans="1:11" ht="12.75">
      <c r="A14" s="33" t="s">
        <v>13</v>
      </c>
      <c r="B14" s="4">
        <v>500</v>
      </c>
      <c r="C14" s="215"/>
      <c r="D14" s="4">
        <v>272</v>
      </c>
      <c r="E14" s="4">
        <v>6310</v>
      </c>
      <c r="F14" s="4">
        <f t="shared" si="0"/>
        <v>7082</v>
      </c>
      <c r="G14" s="4"/>
      <c r="H14" s="4">
        <v>11056</v>
      </c>
      <c r="I14" s="157">
        <v>4</v>
      </c>
      <c r="J14" s="155">
        <v>759</v>
      </c>
      <c r="K14" s="4">
        <f>SUM(H14:J14)</f>
        <v>11819</v>
      </c>
    </row>
    <row r="15" spans="1:11" ht="24.75" customHeight="1">
      <c r="A15" s="48" t="s">
        <v>123</v>
      </c>
      <c r="B15" s="4">
        <f>B17+B16</f>
        <v>559</v>
      </c>
      <c r="C15" s="4"/>
      <c r="D15" s="4">
        <f>D17+D16</f>
        <v>491</v>
      </c>
      <c r="E15" s="4">
        <f>E17+E16</f>
        <v>10696</v>
      </c>
      <c r="F15" s="4">
        <f t="shared" si="0"/>
        <v>11746</v>
      </c>
      <c r="G15" s="4"/>
      <c r="H15" s="4">
        <f>H17+H16</f>
        <v>13609</v>
      </c>
      <c r="I15" s="157">
        <f>SUM(I16:I17)</f>
        <v>4</v>
      </c>
      <c r="J15" s="155">
        <f>J17+J16</f>
        <v>815</v>
      </c>
      <c r="K15" s="4">
        <f>H15+I15+J15</f>
        <v>14428</v>
      </c>
    </row>
    <row r="16" spans="1:11" ht="12.75">
      <c r="A16" s="33" t="s">
        <v>11</v>
      </c>
      <c r="B16" s="4">
        <v>265</v>
      </c>
      <c r="C16" s="215"/>
      <c r="D16" s="4">
        <v>395</v>
      </c>
      <c r="E16" s="4">
        <v>7109</v>
      </c>
      <c r="F16" s="4">
        <f t="shared" si="0"/>
        <v>7769</v>
      </c>
      <c r="G16" s="4"/>
      <c r="H16" s="4">
        <v>9286</v>
      </c>
      <c r="I16" s="157" t="s">
        <v>234</v>
      </c>
      <c r="J16" s="155">
        <v>540</v>
      </c>
      <c r="K16" s="4">
        <f>SUM(H16:J16)</f>
        <v>9826</v>
      </c>
    </row>
    <row r="17" spans="1:11" ht="12.75">
      <c r="A17" s="33" t="s">
        <v>13</v>
      </c>
      <c r="B17" s="19">
        <v>294</v>
      </c>
      <c r="C17" s="220"/>
      <c r="D17" s="19">
        <v>96</v>
      </c>
      <c r="E17" s="19">
        <v>3587</v>
      </c>
      <c r="F17" s="4">
        <f t="shared" si="0"/>
        <v>3977</v>
      </c>
      <c r="G17" s="4"/>
      <c r="H17" s="19">
        <v>4323</v>
      </c>
      <c r="I17" s="188">
        <v>4</v>
      </c>
      <c r="J17" s="159">
        <v>275</v>
      </c>
      <c r="K17" s="4">
        <f>SUM(H17:J17)</f>
        <v>4602</v>
      </c>
    </row>
    <row r="18" spans="1:11" ht="18.75" customHeight="1">
      <c r="A18" s="28" t="s">
        <v>27</v>
      </c>
      <c r="B18" s="105">
        <f>B19+B20</f>
        <v>13099</v>
      </c>
      <c r="C18" s="105"/>
      <c r="D18" s="105">
        <f>D19+D20</f>
        <v>11582</v>
      </c>
      <c r="E18" s="105">
        <f>E19+E20</f>
        <v>60409</v>
      </c>
      <c r="F18" s="105">
        <f>B18+D18+E18</f>
        <v>85090</v>
      </c>
      <c r="G18" s="105"/>
      <c r="H18" s="105">
        <f aca="true" t="shared" si="1" ref="H18:K19">H6+H12</f>
        <v>275803</v>
      </c>
      <c r="I18" s="160">
        <f>I6+I12</f>
        <v>26</v>
      </c>
      <c r="J18" s="160">
        <f t="shared" si="1"/>
        <v>33405</v>
      </c>
      <c r="K18" s="105">
        <f>K6+K12</f>
        <v>309234</v>
      </c>
    </row>
    <row r="19" spans="1:11" ht="12.75">
      <c r="A19" s="33" t="s">
        <v>11</v>
      </c>
      <c r="B19" s="4">
        <f>B7+B13</f>
        <v>6043</v>
      </c>
      <c r="C19" s="4"/>
      <c r="D19" s="4">
        <f>D7+D13</f>
        <v>6980</v>
      </c>
      <c r="E19" s="4">
        <f>E7+E13</f>
        <v>38872</v>
      </c>
      <c r="F19" s="4">
        <f>B19+D19+E19</f>
        <v>51895</v>
      </c>
      <c r="G19" s="4"/>
      <c r="H19" s="4">
        <f t="shared" si="1"/>
        <v>166807</v>
      </c>
      <c r="I19" s="155">
        <f>SUM(I7,I13)</f>
        <v>13</v>
      </c>
      <c r="J19" s="155">
        <f t="shared" si="1"/>
        <v>17756</v>
      </c>
      <c r="K19" s="4">
        <f t="shared" si="1"/>
        <v>184576</v>
      </c>
    </row>
    <row r="20" spans="1:11" ht="12.75">
      <c r="A20" s="33" t="s">
        <v>13</v>
      </c>
      <c r="B20" s="4">
        <f>B8+B14</f>
        <v>7056</v>
      </c>
      <c r="C20" s="4"/>
      <c r="D20" s="4">
        <f>D8+D14</f>
        <v>4602</v>
      </c>
      <c r="E20" s="4">
        <f>E8+E14</f>
        <v>21537</v>
      </c>
      <c r="F20" s="4">
        <f>B20+D20+E20</f>
        <v>33195</v>
      </c>
      <c r="G20" s="4"/>
      <c r="H20" s="4">
        <f>H8+H14</f>
        <v>108996</v>
      </c>
      <c r="I20" s="155">
        <f>SUM(I8,I14)</f>
        <v>13</v>
      </c>
      <c r="J20" s="155">
        <f>J8+J14</f>
        <v>15649</v>
      </c>
      <c r="K20" s="4">
        <f>K8+K14</f>
        <v>124658</v>
      </c>
    </row>
    <row r="21" spans="1:11" ht="24.75" customHeight="1">
      <c r="A21" s="48" t="s">
        <v>123</v>
      </c>
      <c r="B21" s="4">
        <f>B22+B23</f>
        <v>7215</v>
      </c>
      <c r="C21" s="4"/>
      <c r="D21" s="4">
        <f>D22+D23</f>
        <v>4041</v>
      </c>
      <c r="E21" s="4">
        <f>E22+E23</f>
        <v>28384</v>
      </c>
      <c r="F21" s="4">
        <f>F22+F23</f>
        <v>39640</v>
      </c>
      <c r="G21" s="4"/>
      <c r="H21" s="4">
        <f>H22+H23</f>
        <v>81013</v>
      </c>
      <c r="I21" s="155">
        <f>I22+I23</f>
        <v>19</v>
      </c>
      <c r="J21" s="155">
        <f>J22+J23</f>
        <v>9192</v>
      </c>
      <c r="K21" s="4">
        <f>K22+K23</f>
        <v>90224</v>
      </c>
    </row>
    <row r="22" spans="1:11" ht="12.75">
      <c r="A22" s="33" t="s">
        <v>11</v>
      </c>
      <c r="B22" s="4">
        <f>B10+B16</f>
        <v>3170</v>
      </c>
      <c r="C22" s="4"/>
      <c r="D22" s="4">
        <f aca="true" t="shared" si="2" ref="D22:F23">D10+D16</f>
        <v>2550</v>
      </c>
      <c r="E22" s="4">
        <f t="shared" si="2"/>
        <v>18419</v>
      </c>
      <c r="F22" s="4">
        <f t="shared" si="2"/>
        <v>24139</v>
      </c>
      <c r="G22" s="4"/>
      <c r="H22" s="4">
        <f>H10+H16</f>
        <v>49633</v>
      </c>
      <c r="I22" s="19">
        <f>SUM(I10,I16)</f>
        <v>9</v>
      </c>
      <c r="J22" s="4">
        <f>J10+J16</f>
        <v>4661</v>
      </c>
      <c r="K22" s="4">
        <f>K10+K16</f>
        <v>54303</v>
      </c>
    </row>
    <row r="23" spans="1:11" ht="12.75">
      <c r="A23" s="34" t="s">
        <v>13</v>
      </c>
      <c r="B23" s="59">
        <f>B11+B17</f>
        <v>4045</v>
      </c>
      <c r="C23" s="59"/>
      <c r="D23" s="59">
        <f t="shared" si="2"/>
        <v>1491</v>
      </c>
      <c r="E23" s="59">
        <f t="shared" si="2"/>
        <v>9965</v>
      </c>
      <c r="F23" s="59">
        <f t="shared" si="2"/>
        <v>15501</v>
      </c>
      <c r="G23" s="59"/>
      <c r="H23" s="59">
        <f>H11+H17</f>
        <v>31380</v>
      </c>
      <c r="I23" s="59">
        <f>SUM(I11,I17)</f>
        <v>10</v>
      </c>
      <c r="J23" s="59">
        <f>J11+J17</f>
        <v>4531</v>
      </c>
      <c r="K23" s="59">
        <f>K11+K17</f>
        <v>35921</v>
      </c>
    </row>
    <row r="24" spans="1:11" ht="24" customHeight="1">
      <c r="A24" s="77"/>
      <c r="B24" s="19"/>
      <c r="C24" s="19"/>
      <c r="D24" s="19"/>
      <c r="E24" s="19"/>
      <c r="F24" s="19"/>
      <c r="G24" s="19"/>
      <c r="H24" s="19"/>
      <c r="I24" s="19"/>
      <c r="J24" s="19"/>
      <c r="K24" s="19"/>
    </row>
    <row r="25" spans="1:12" ht="57.75" customHeight="1">
      <c r="A25" s="270" t="s">
        <v>148</v>
      </c>
      <c r="B25" s="272"/>
      <c r="C25" s="272"/>
      <c r="D25" s="272"/>
      <c r="E25" s="272"/>
      <c r="F25" s="272"/>
      <c r="G25" s="272"/>
      <c r="H25" s="272"/>
      <c r="I25" s="272"/>
      <c r="J25" s="272"/>
      <c r="K25" s="272"/>
      <c r="L25" s="264"/>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142"/>
    </row>
    <row r="31" spans="1:4" ht="12.75">
      <c r="A31" s="27"/>
      <c r="B31" s="27"/>
      <c r="C31" s="27"/>
      <c r="D31" s="27"/>
    </row>
    <row r="32" ht="12.75">
      <c r="A32" s="27"/>
    </row>
    <row r="33" ht="12.75">
      <c r="A33" s="27"/>
    </row>
  </sheetData>
  <sheetProtection/>
  <mergeCells count="4">
    <mergeCell ref="A1:K1"/>
    <mergeCell ref="A3:K3"/>
    <mergeCell ref="B4:F4"/>
    <mergeCell ref="A25:L25"/>
  </mergeCells>
  <conditionalFormatting sqref="B6:K23">
    <cfRule type="cellIs" priority="2" dxfId="0" operator="between" stopIfTrue="1">
      <formula>1</formula>
      <formula>2</formula>
    </cfRule>
  </conditionalFormatting>
  <conditionalFormatting sqref="B6:B23 D6:F23 H6:K23">
    <cfRule type="cellIs" priority="1" dxfId="0" operator="equal" stopIfTrue="1">
      <formula>0</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A2" sqref="A2"/>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9.00390625" style="0" customWidth="1"/>
    <col min="9" max="9" width="8.28125" style="0" customWidth="1"/>
    <col min="10" max="10" width="9.28125" style="0" customWidth="1"/>
    <col min="11" max="11" width="8.421875" style="0" customWidth="1"/>
  </cols>
  <sheetData>
    <row r="1" spans="1:11" ht="42" customHeight="1">
      <c r="A1" s="265" t="s">
        <v>183</v>
      </c>
      <c r="B1" s="265"/>
      <c r="C1" s="265"/>
      <c r="D1" s="265"/>
      <c r="E1" s="265"/>
      <c r="F1" s="265"/>
      <c r="G1" s="265"/>
      <c r="H1" s="265"/>
      <c r="I1" s="265"/>
      <c r="J1" s="265"/>
      <c r="K1" s="16"/>
    </row>
    <row r="2" spans="1:11" ht="7.5" customHeight="1">
      <c r="A2" s="71"/>
      <c r="B2" s="71"/>
      <c r="C2" s="71"/>
      <c r="D2" s="71"/>
      <c r="E2" s="71"/>
      <c r="F2" s="71"/>
      <c r="G2" s="71"/>
      <c r="H2" s="71"/>
      <c r="I2" s="71"/>
      <c r="J2" s="71"/>
      <c r="K2" s="16"/>
    </row>
    <row r="3" spans="1:11" ht="28.5" customHeight="1">
      <c r="A3" s="267" t="s">
        <v>184</v>
      </c>
      <c r="B3" s="268"/>
      <c r="C3" s="268"/>
      <c r="D3" s="268"/>
      <c r="E3" s="268"/>
      <c r="F3" s="268"/>
      <c r="G3" s="268"/>
      <c r="H3" s="268"/>
      <c r="I3" s="268"/>
      <c r="J3" s="272"/>
      <c r="K3" s="17"/>
    </row>
    <row r="4" spans="1:11" ht="16.5" customHeight="1">
      <c r="A4" s="70" t="s">
        <v>91</v>
      </c>
      <c r="B4" s="73" t="s">
        <v>42</v>
      </c>
      <c r="C4" s="73"/>
      <c r="D4" s="73"/>
      <c r="E4" s="73"/>
      <c r="F4" s="73"/>
      <c r="G4" s="56"/>
      <c r="H4" s="73" t="s">
        <v>6</v>
      </c>
      <c r="I4" s="73"/>
      <c r="J4" s="56"/>
      <c r="K4" s="56"/>
    </row>
    <row r="5" spans="1:11" ht="51" customHeight="1">
      <c r="A5" s="5" t="s">
        <v>92</v>
      </c>
      <c r="B5" s="10" t="s">
        <v>146</v>
      </c>
      <c r="C5" s="90"/>
      <c r="D5" s="10" t="s">
        <v>14</v>
      </c>
      <c r="E5" s="10" t="s">
        <v>7</v>
      </c>
      <c r="F5" s="10" t="s">
        <v>112</v>
      </c>
      <c r="G5" s="10"/>
      <c r="H5" s="10" t="s">
        <v>149</v>
      </c>
      <c r="I5" s="10"/>
      <c r="J5" s="20"/>
      <c r="K5" s="20"/>
    </row>
    <row r="6" spans="1:11" ht="17.25" customHeight="1">
      <c r="A6" s="28" t="s">
        <v>9</v>
      </c>
      <c r="B6" s="105">
        <f>B8+B7</f>
        <v>83</v>
      </c>
      <c r="C6" s="105"/>
      <c r="D6" s="105">
        <f>D8+D7</f>
        <v>4331</v>
      </c>
      <c r="E6" s="105">
        <f>E8+E7</f>
        <v>29350</v>
      </c>
      <c r="F6" s="105">
        <f>B6+D6+E6</f>
        <v>33764</v>
      </c>
      <c r="G6" s="105"/>
      <c r="H6" s="105">
        <f>SUM(H7:H8)</f>
        <v>74</v>
      </c>
      <c r="I6" s="105"/>
      <c r="J6" s="103"/>
      <c r="K6" s="7"/>
    </row>
    <row r="7" spans="1:11" ht="12.75">
      <c r="A7" s="33" t="s">
        <v>11</v>
      </c>
      <c r="B7" s="4">
        <v>55</v>
      </c>
      <c r="C7" s="215"/>
      <c r="D7" s="4">
        <v>2828</v>
      </c>
      <c r="E7" s="4">
        <v>20068</v>
      </c>
      <c r="F7" s="4">
        <f>B7+D7+E7</f>
        <v>22951</v>
      </c>
      <c r="G7" s="85"/>
      <c r="H7" s="4">
        <v>74</v>
      </c>
      <c r="I7" s="85"/>
      <c r="J7" s="19"/>
      <c r="K7" s="4"/>
    </row>
    <row r="8" spans="1:11" ht="12.75">
      <c r="A8" s="33" t="s">
        <v>13</v>
      </c>
      <c r="B8" s="4">
        <v>28</v>
      </c>
      <c r="C8" s="215"/>
      <c r="D8" s="4">
        <v>1503</v>
      </c>
      <c r="E8" s="4">
        <v>9282</v>
      </c>
      <c r="F8" s="4">
        <f>B8+D8+E8</f>
        <v>10813</v>
      </c>
      <c r="G8" s="85"/>
      <c r="H8" s="61" t="s">
        <v>234</v>
      </c>
      <c r="I8" s="85"/>
      <c r="J8" s="19"/>
      <c r="K8" s="4"/>
    </row>
    <row r="9" spans="1:11" ht="25.5" customHeight="1">
      <c r="A9" s="48" t="s">
        <v>123</v>
      </c>
      <c r="B9" s="4">
        <f>SUM(B10:B11)</f>
        <v>43</v>
      </c>
      <c r="C9" s="4"/>
      <c r="D9" s="4">
        <f>D11+D10</f>
        <v>2323</v>
      </c>
      <c r="E9" s="4">
        <f>E11+E10</f>
        <v>14633</v>
      </c>
      <c r="F9" s="4">
        <f>B9+D9+E9</f>
        <v>16999</v>
      </c>
      <c r="G9" s="85"/>
      <c r="H9" s="4">
        <f>SUM(H10:H11)</f>
        <v>39</v>
      </c>
      <c r="I9" s="85"/>
      <c r="J9" s="19"/>
      <c r="K9" s="4"/>
    </row>
    <row r="10" spans="1:11" ht="12.75">
      <c r="A10" s="33" t="s">
        <v>11</v>
      </c>
      <c r="B10" s="4">
        <v>30</v>
      </c>
      <c r="C10" s="215"/>
      <c r="D10" s="4">
        <v>1760</v>
      </c>
      <c r="E10" s="4">
        <v>10945</v>
      </c>
      <c r="F10" s="4">
        <f>B10+D10+E10</f>
        <v>12735</v>
      </c>
      <c r="G10" s="85"/>
      <c r="H10" s="4">
        <v>39</v>
      </c>
      <c r="I10" s="85"/>
      <c r="J10" s="19"/>
      <c r="K10" s="4"/>
    </row>
    <row r="11" spans="1:11" ht="12.75">
      <c r="A11" s="33" t="s">
        <v>13</v>
      </c>
      <c r="B11" s="157">
        <v>13</v>
      </c>
      <c r="C11" s="215"/>
      <c r="D11" s="4">
        <v>563</v>
      </c>
      <c r="E11" s="4">
        <v>3688</v>
      </c>
      <c r="F11" s="4">
        <f aca="true" t="shared" si="0" ref="F11:F17">SUM(B11:E11)</f>
        <v>4264</v>
      </c>
      <c r="G11" s="85"/>
      <c r="H11" s="61" t="s">
        <v>234</v>
      </c>
      <c r="I11" s="85"/>
      <c r="J11" s="19"/>
      <c r="K11" s="4"/>
    </row>
    <row r="12" spans="1:11" ht="18.75" customHeight="1">
      <c r="A12" s="28" t="s">
        <v>12</v>
      </c>
      <c r="B12" s="96" t="s">
        <v>234</v>
      </c>
      <c r="C12" s="160"/>
      <c r="D12" s="160">
        <f>D14+D13</f>
        <v>177</v>
      </c>
      <c r="E12" s="105">
        <f>E14+E13</f>
        <v>9578</v>
      </c>
      <c r="F12" s="105">
        <f t="shared" si="0"/>
        <v>9755</v>
      </c>
      <c r="G12" s="105"/>
      <c r="H12" s="105">
        <f>H14+H13</f>
        <v>122</v>
      </c>
      <c r="I12" s="96"/>
      <c r="J12" s="103"/>
      <c r="K12" s="4"/>
    </row>
    <row r="13" spans="1:11" ht="12.75">
      <c r="A13" s="33" t="s">
        <v>11</v>
      </c>
      <c r="B13" s="157" t="s">
        <v>234</v>
      </c>
      <c r="C13" s="223"/>
      <c r="D13" s="155">
        <v>127</v>
      </c>
      <c r="E13" s="4">
        <v>6839</v>
      </c>
      <c r="F13" s="4">
        <f t="shared" si="0"/>
        <v>6966</v>
      </c>
      <c r="G13" s="85"/>
      <c r="H13" s="4">
        <v>115</v>
      </c>
      <c r="I13" s="94"/>
      <c r="J13" s="19"/>
      <c r="K13" s="4"/>
    </row>
    <row r="14" spans="1:11" ht="12.75">
      <c r="A14" s="33" t="s">
        <v>13</v>
      </c>
      <c r="B14" s="157" t="s">
        <v>234</v>
      </c>
      <c r="C14" s="222"/>
      <c r="D14" s="155">
        <v>50</v>
      </c>
      <c r="E14" s="4">
        <v>2739</v>
      </c>
      <c r="F14" s="4">
        <f t="shared" si="0"/>
        <v>2789</v>
      </c>
      <c r="G14" s="85"/>
      <c r="H14" s="4">
        <v>7</v>
      </c>
      <c r="I14" s="94"/>
      <c r="J14" s="19"/>
      <c r="K14" s="4"/>
    </row>
    <row r="15" spans="1:11" ht="24.75" customHeight="1">
      <c r="A15" s="48" t="s">
        <v>123</v>
      </c>
      <c r="B15" s="61" t="s">
        <v>234</v>
      </c>
      <c r="C15" s="157"/>
      <c r="D15" s="155">
        <f>D17+D16</f>
        <v>94</v>
      </c>
      <c r="E15" s="4">
        <f>E17+E16</f>
        <v>5582</v>
      </c>
      <c r="F15" s="4">
        <f t="shared" si="0"/>
        <v>5676</v>
      </c>
      <c r="G15" s="85"/>
      <c r="H15" s="4">
        <f>H16+H17</f>
        <v>100</v>
      </c>
      <c r="I15" s="94"/>
      <c r="J15" s="19"/>
      <c r="K15" s="4"/>
    </row>
    <row r="16" spans="1:11" ht="12.75">
      <c r="A16" s="33" t="s">
        <v>11</v>
      </c>
      <c r="B16" s="157" t="s">
        <v>234</v>
      </c>
      <c r="C16" s="222"/>
      <c r="D16" s="155">
        <v>72</v>
      </c>
      <c r="E16" s="4">
        <v>4266</v>
      </c>
      <c r="F16" s="4">
        <f t="shared" si="0"/>
        <v>4338</v>
      </c>
      <c r="G16" s="85"/>
      <c r="H16" s="4">
        <v>95</v>
      </c>
      <c r="I16" s="94"/>
      <c r="J16" s="19"/>
      <c r="K16" s="4"/>
    </row>
    <row r="17" spans="1:11" ht="12.75">
      <c r="A17" s="33" t="s">
        <v>13</v>
      </c>
      <c r="B17" s="188" t="s">
        <v>234</v>
      </c>
      <c r="C17" s="221"/>
      <c r="D17" s="159">
        <v>22</v>
      </c>
      <c r="E17" s="19">
        <v>1316</v>
      </c>
      <c r="F17" s="4">
        <f t="shared" si="0"/>
        <v>1338</v>
      </c>
      <c r="G17" s="85"/>
      <c r="H17" s="66">
        <v>5</v>
      </c>
      <c r="I17" s="141"/>
      <c r="J17" s="19"/>
      <c r="K17" s="19"/>
    </row>
    <row r="18" spans="1:10" ht="18.75" customHeight="1">
      <c r="A18" s="28" t="s">
        <v>27</v>
      </c>
      <c r="B18" s="105">
        <f>B20+B19</f>
        <v>83</v>
      </c>
      <c r="C18" s="105"/>
      <c r="D18" s="105">
        <f>D20+D19</f>
        <v>4508</v>
      </c>
      <c r="E18" s="105">
        <f>E20+E19</f>
        <v>38928</v>
      </c>
      <c r="F18" s="105">
        <f>F20+F19</f>
        <v>43519</v>
      </c>
      <c r="G18" s="105"/>
      <c r="H18" s="105">
        <f aca="true" t="shared" si="1" ref="H18:H23">SUM(H6,H12)</f>
        <v>196</v>
      </c>
      <c r="I18" s="105"/>
      <c r="J18" s="103"/>
    </row>
    <row r="19" spans="1:10" ht="12.75">
      <c r="A19" s="33" t="s">
        <v>11</v>
      </c>
      <c r="B19" s="4">
        <f>SUM(B7,B13)</f>
        <v>55</v>
      </c>
      <c r="C19" s="4"/>
      <c r="D19" s="4">
        <f aca="true" t="shared" si="2" ref="D19:F20">D7+D13</f>
        <v>2955</v>
      </c>
      <c r="E19" s="4">
        <f t="shared" si="2"/>
        <v>26907</v>
      </c>
      <c r="F19" s="4">
        <f t="shared" si="2"/>
        <v>29917</v>
      </c>
      <c r="G19" s="4"/>
      <c r="H19" s="4">
        <f t="shared" si="1"/>
        <v>189</v>
      </c>
      <c r="I19" s="4"/>
      <c r="J19" s="19"/>
    </row>
    <row r="20" spans="1:10" ht="12.75">
      <c r="A20" s="33" t="s">
        <v>13</v>
      </c>
      <c r="B20" s="4">
        <f>SUM(B8,B14)</f>
        <v>28</v>
      </c>
      <c r="C20" s="4"/>
      <c r="D20" s="4">
        <f t="shared" si="2"/>
        <v>1553</v>
      </c>
      <c r="E20" s="4">
        <f t="shared" si="2"/>
        <v>12021</v>
      </c>
      <c r="F20" s="4">
        <f t="shared" si="2"/>
        <v>13602</v>
      </c>
      <c r="G20" s="4"/>
      <c r="H20" s="4">
        <f t="shared" si="1"/>
        <v>7</v>
      </c>
      <c r="I20" s="4"/>
      <c r="J20" s="19"/>
    </row>
    <row r="21" spans="1:10" ht="24" customHeight="1">
      <c r="A21" s="48" t="s">
        <v>123</v>
      </c>
      <c r="B21" s="4">
        <f>SUM(B23,B22)</f>
        <v>43</v>
      </c>
      <c r="C21" s="4"/>
      <c r="D21" s="4">
        <f>D23+D22</f>
        <v>2417</v>
      </c>
      <c r="E21" s="4">
        <f>E23+E22</f>
        <v>20215</v>
      </c>
      <c r="F21" s="4">
        <f>F23+F22</f>
        <v>22675</v>
      </c>
      <c r="G21" s="4"/>
      <c r="H21" s="4">
        <f t="shared" si="1"/>
        <v>139</v>
      </c>
      <c r="I21" s="4"/>
      <c r="J21" s="19"/>
    </row>
    <row r="22" spans="1:10" ht="12.75">
      <c r="A22" s="47" t="s">
        <v>11</v>
      </c>
      <c r="B22" s="4">
        <f>SUM(B10,B16)</f>
        <v>30</v>
      </c>
      <c r="C22" s="4"/>
      <c r="D22" s="4">
        <f aca="true" t="shared" si="3" ref="D22:F23">D10+D16</f>
        <v>1832</v>
      </c>
      <c r="E22" s="4">
        <f t="shared" si="3"/>
        <v>15211</v>
      </c>
      <c r="F22" s="4">
        <f t="shared" si="3"/>
        <v>17073</v>
      </c>
      <c r="G22" s="4"/>
      <c r="H22" s="4">
        <f t="shared" si="1"/>
        <v>134</v>
      </c>
      <c r="I22" s="4"/>
      <c r="J22" s="19"/>
    </row>
    <row r="23" spans="1:11" ht="12.75">
      <c r="A23" s="34" t="s">
        <v>13</v>
      </c>
      <c r="B23" s="59">
        <f>SUM(B11,B17)</f>
        <v>13</v>
      </c>
      <c r="C23" s="59"/>
      <c r="D23" s="59">
        <f t="shared" si="3"/>
        <v>585</v>
      </c>
      <c r="E23" s="59">
        <f t="shared" si="3"/>
        <v>5004</v>
      </c>
      <c r="F23" s="59">
        <f t="shared" si="3"/>
        <v>5602</v>
      </c>
      <c r="G23" s="59"/>
      <c r="H23" s="59">
        <f t="shared" si="1"/>
        <v>5</v>
      </c>
      <c r="I23" s="59"/>
      <c r="J23" s="19"/>
      <c r="K23" s="6"/>
    </row>
    <row r="24" spans="1:11" ht="23.25" customHeight="1">
      <c r="A24" s="34"/>
      <c r="B24" s="19"/>
      <c r="C24" s="19"/>
      <c r="D24" s="19"/>
      <c r="E24" s="19"/>
      <c r="F24" s="19"/>
      <c r="G24" s="19"/>
      <c r="H24" s="19"/>
      <c r="I24" s="19"/>
      <c r="J24" s="19"/>
      <c r="K24" s="6"/>
    </row>
    <row r="25" spans="1:11" ht="104.25" customHeight="1">
      <c r="A25" s="277" t="s">
        <v>209</v>
      </c>
      <c r="B25" s="277"/>
      <c r="C25" s="277"/>
      <c r="D25" s="277"/>
      <c r="E25" s="277"/>
      <c r="F25" s="277"/>
      <c r="G25" s="277"/>
      <c r="H25" s="277"/>
      <c r="I25" s="277"/>
      <c r="J25" s="277"/>
      <c r="K25" s="277"/>
    </row>
    <row r="26" ht="12.75">
      <c r="A26" s="27"/>
    </row>
    <row r="27" ht="12.75">
      <c r="A27" s="27"/>
    </row>
    <row r="28" spans="1:3" ht="12.75">
      <c r="A28" s="142"/>
      <c r="B28" s="93"/>
      <c r="C28" s="93"/>
    </row>
  </sheetData>
  <sheetProtection/>
  <mergeCells count="3">
    <mergeCell ref="A1:J1"/>
    <mergeCell ref="A3:J3"/>
    <mergeCell ref="A25:K25"/>
  </mergeCells>
  <conditionalFormatting sqref="D6:F23 B6:B23 H6:H23">
    <cfRule type="cellIs" priority="1" dxfId="0" operator="between" stopIfTrue="1">
      <formula>1</formula>
      <formula>2</formula>
    </cfRule>
    <cfRule type="cellIs" priority="2" dxfId="1" operator="equal" stopIfTrue="1">
      <formula>0</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P48"/>
  <sheetViews>
    <sheetView zoomScalePageLayoutView="0" workbookViewId="0" topLeftCell="A1">
      <selection activeCell="A2" sqref="A2"/>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8" max="8" width="9.57421875" style="0" customWidth="1"/>
    <col min="9" max="9" width="1.7109375" style="0" customWidth="1"/>
    <col min="10" max="12" width="8.28125" style="0" customWidth="1"/>
  </cols>
  <sheetData>
    <row r="1" spans="1:12" ht="27.75" customHeight="1">
      <c r="A1" s="265" t="s">
        <v>235</v>
      </c>
      <c r="B1" s="266"/>
      <c r="C1" s="266"/>
      <c r="D1" s="266"/>
      <c r="E1" s="266"/>
      <c r="F1" s="266"/>
      <c r="G1" s="266"/>
      <c r="H1" s="266"/>
      <c r="I1" s="266"/>
      <c r="J1" s="266"/>
      <c r="K1" s="266"/>
      <c r="L1" s="266"/>
    </row>
    <row r="2" spans="1:12" ht="7.5" customHeight="1">
      <c r="A2" s="71"/>
      <c r="B2" s="72"/>
      <c r="C2" s="72"/>
      <c r="D2" s="72"/>
      <c r="E2" s="72"/>
      <c r="F2" s="72"/>
      <c r="G2" s="72"/>
      <c r="H2" s="72"/>
      <c r="I2" s="72"/>
      <c r="J2" s="72"/>
      <c r="K2" s="72"/>
      <c r="L2" s="72"/>
    </row>
    <row r="3" spans="1:12" ht="25.5" customHeight="1">
      <c r="A3" s="267" t="s">
        <v>186</v>
      </c>
      <c r="B3" s="268"/>
      <c r="C3" s="268"/>
      <c r="D3" s="268"/>
      <c r="E3" s="268"/>
      <c r="F3" s="268"/>
      <c r="G3" s="268"/>
      <c r="H3" s="268"/>
      <c r="I3" s="268"/>
      <c r="J3" s="272"/>
      <c r="K3" s="272"/>
      <c r="L3" s="272"/>
    </row>
    <row r="4" spans="1:13" ht="27" customHeight="1">
      <c r="A4" s="121" t="s">
        <v>93</v>
      </c>
      <c r="B4" s="110" t="s">
        <v>43</v>
      </c>
      <c r="C4" s="79"/>
      <c r="D4" s="278" t="s">
        <v>44</v>
      </c>
      <c r="E4" s="278"/>
      <c r="F4" s="279"/>
      <c r="G4" s="279"/>
      <c r="H4" s="279"/>
      <c r="I4" s="21"/>
      <c r="J4" s="278" t="s">
        <v>45</v>
      </c>
      <c r="K4" s="278"/>
      <c r="L4" s="81"/>
      <c r="M4" s="36"/>
    </row>
    <row r="5" spans="1:13" ht="48.75" customHeight="1">
      <c r="A5" s="5" t="s">
        <v>185</v>
      </c>
      <c r="B5" s="10" t="s">
        <v>165</v>
      </c>
      <c r="C5" s="10"/>
      <c r="D5" s="10" t="s">
        <v>150</v>
      </c>
      <c r="E5" s="90"/>
      <c r="F5" s="10" t="s">
        <v>85</v>
      </c>
      <c r="G5" s="10" t="s">
        <v>7</v>
      </c>
      <c r="H5" s="10" t="s">
        <v>112</v>
      </c>
      <c r="I5" s="10"/>
      <c r="J5" s="10" t="s">
        <v>36</v>
      </c>
      <c r="K5" s="10" t="s">
        <v>151</v>
      </c>
      <c r="L5" s="10" t="s">
        <v>29</v>
      </c>
      <c r="M5" s="20"/>
    </row>
    <row r="6" spans="1:13" ht="18.75" customHeight="1">
      <c r="A6" s="102" t="s">
        <v>11</v>
      </c>
      <c r="B6" s="108">
        <v>100</v>
      </c>
      <c r="C6" s="108"/>
      <c r="D6" s="108">
        <v>100</v>
      </c>
      <c r="E6" s="108"/>
      <c r="F6" s="108">
        <v>100</v>
      </c>
      <c r="G6" s="108">
        <v>100</v>
      </c>
      <c r="H6" s="108">
        <v>100</v>
      </c>
      <c r="I6" s="108"/>
      <c r="J6" s="108">
        <v>100</v>
      </c>
      <c r="K6" s="108">
        <v>100</v>
      </c>
      <c r="L6" s="108">
        <v>100</v>
      </c>
      <c r="M6" s="7"/>
    </row>
    <row r="7" spans="1:13" ht="12.75">
      <c r="A7" s="13" t="s">
        <v>125</v>
      </c>
      <c r="B7" s="239" t="s">
        <v>37</v>
      </c>
      <c r="C7" s="225"/>
      <c r="D7" s="7">
        <v>7.510692899914456</v>
      </c>
      <c r="E7" s="216"/>
      <c r="F7" s="240">
        <v>0.02484472049689441</v>
      </c>
      <c r="G7" s="239">
        <v>0.036170982361326834</v>
      </c>
      <c r="H7" s="7">
        <v>0.6033222241249853</v>
      </c>
      <c r="I7" s="91"/>
      <c r="J7" s="7">
        <v>6.989539682031924</v>
      </c>
      <c r="K7" s="7">
        <v>2.6022951199721804</v>
      </c>
      <c r="L7" s="7">
        <v>6.553391065862329</v>
      </c>
      <c r="M7" s="4"/>
    </row>
    <row r="8" spans="1:13" ht="12.75">
      <c r="A8" s="3" t="s">
        <v>126</v>
      </c>
      <c r="B8" s="7">
        <v>19.34882482189227</v>
      </c>
      <c r="C8" s="216"/>
      <c r="D8" s="7">
        <v>77.75876817792987</v>
      </c>
      <c r="E8" s="216"/>
      <c r="F8" s="7">
        <v>60.69565217391304</v>
      </c>
      <c r="G8" s="7">
        <v>39.90510436392264</v>
      </c>
      <c r="H8" s="7">
        <v>40.957411774004456</v>
      </c>
      <c r="I8" s="91"/>
      <c r="J8" s="7">
        <v>54.00083170723905</v>
      </c>
      <c r="K8" s="7">
        <v>39.0286310420772</v>
      </c>
      <c r="L8" s="7">
        <v>52.512402122621125</v>
      </c>
      <c r="M8" s="4"/>
    </row>
    <row r="9" spans="1:13" ht="12.75">
      <c r="A9" s="3" t="s">
        <v>127</v>
      </c>
      <c r="B9" s="7">
        <v>23.76323323789866</v>
      </c>
      <c r="C9" s="216"/>
      <c r="D9" s="7">
        <v>8.366124893071</v>
      </c>
      <c r="E9" s="216"/>
      <c r="F9" s="7">
        <v>15.677018633540374</v>
      </c>
      <c r="G9" s="7">
        <v>20.860018298261664</v>
      </c>
      <c r="H9" s="7">
        <v>19.92280637045038</v>
      </c>
      <c r="I9" s="91"/>
      <c r="J9" s="7">
        <v>21.328172483285883</v>
      </c>
      <c r="K9" s="7">
        <v>23.31053668714501</v>
      </c>
      <c r="L9" s="7">
        <v>21.525245017544467</v>
      </c>
      <c r="M9" s="4"/>
    </row>
    <row r="10" spans="1:14" ht="12.75">
      <c r="A10" s="3" t="s">
        <v>128</v>
      </c>
      <c r="B10" s="7">
        <v>21.712497503162663</v>
      </c>
      <c r="C10" s="216"/>
      <c r="D10" s="7">
        <v>2.6689478186484172</v>
      </c>
      <c r="E10" s="216"/>
      <c r="F10" s="7">
        <v>7.7763975155279494</v>
      </c>
      <c r="G10" s="7">
        <v>14.330092129619779</v>
      </c>
      <c r="H10" s="7">
        <v>14.19783172842596</v>
      </c>
      <c r="I10" s="91"/>
      <c r="J10" s="7">
        <v>7.353571542816928</v>
      </c>
      <c r="K10" s="7">
        <v>12.055175611452416</v>
      </c>
      <c r="L10" s="7">
        <v>7.820971542818292</v>
      </c>
      <c r="M10" s="4"/>
      <c r="N10" s="7"/>
    </row>
    <row r="11" spans="1:13" ht="12.75">
      <c r="A11" s="3" t="s">
        <v>129</v>
      </c>
      <c r="B11" s="7">
        <v>16.479126439842865</v>
      </c>
      <c r="C11" s="216"/>
      <c r="D11" s="7">
        <v>1.591103507271172</v>
      </c>
      <c r="E11" s="216"/>
      <c r="F11" s="7">
        <v>6.086956521739131</v>
      </c>
      <c r="G11" s="7">
        <v>10.440647673354754</v>
      </c>
      <c r="H11" s="7">
        <v>10.492274050557876</v>
      </c>
      <c r="I11" s="91"/>
      <c r="J11" s="7">
        <v>5.108601772176194</v>
      </c>
      <c r="K11" s="7">
        <v>9.794830184305088</v>
      </c>
      <c r="L11" s="7">
        <v>5.574473233885883</v>
      </c>
      <c r="M11" s="4"/>
    </row>
    <row r="12" spans="1:13" ht="12.75">
      <c r="A12" s="3" t="s">
        <v>130</v>
      </c>
      <c r="B12" s="7">
        <v>11.338970637192888</v>
      </c>
      <c r="C12" s="216"/>
      <c r="D12" s="7">
        <v>1.3515825491873397</v>
      </c>
      <c r="E12" s="216"/>
      <c r="F12" s="7">
        <v>4.645962732919254</v>
      </c>
      <c r="G12" s="7">
        <v>7.927828251664929</v>
      </c>
      <c r="H12" s="7">
        <v>7.748343498478522</v>
      </c>
      <c r="I12" s="91"/>
      <c r="J12" s="7">
        <v>3.1758421035795403</v>
      </c>
      <c r="K12" s="7">
        <v>7.343224759476064</v>
      </c>
      <c r="L12" s="7">
        <v>3.5901336145057297</v>
      </c>
      <c r="M12" s="4"/>
    </row>
    <row r="13" spans="1:13" ht="12.75">
      <c r="A13" s="3" t="s">
        <v>131</v>
      </c>
      <c r="B13" s="7">
        <v>5.319928091084626</v>
      </c>
      <c r="C13" s="216"/>
      <c r="D13" s="7">
        <v>0.5303678357570573</v>
      </c>
      <c r="E13" s="216"/>
      <c r="F13" s="7">
        <v>3.4658385093167703</v>
      </c>
      <c r="G13" s="7">
        <v>4.595842464733292</v>
      </c>
      <c r="H13" s="7">
        <v>4.306245307127896</v>
      </c>
      <c r="I13" s="91"/>
      <c r="J13" s="7">
        <v>1.5668084834138383</v>
      </c>
      <c r="K13" s="7">
        <v>4.381592674162513</v>
      </c>
      <c r="L13" s="7">
        <v>1.84663428574721</v>
      </c>
      <c r="M13" s="4"/>
    </row>
    <row r="14" spans="1:13" ht="12.75">
      <c r="A14" s="3" t="s">
        <v>132</v>
      </c>
      <c r="B14" s="7">
        <v>2.037419268926027</v>
      </c>
      <c r="C14" s="216"/>
      <c r="D14" s="7">
        <v>0.22241231822070143</v>
      </c>
      <c r="E14" s="216"/>
      <c r="F14" s="7">
        <v>1.6273291925465838</v>
      </c>
      <c r="G14" s="7">
        <v>1.904295836081619</v>
      </c>
      <c r="H14" s="7">
        <v>1.7717650468299238</v>
      </c>
      <c r="I14" s="91"/>
      <c r="J14" s="7">
        <v>0.4766322254566393</v>
      </c>
      <c r="K14" s="7">
        <v>1.4837139214095283</v>
      </c>
      <c r="L14" s="7">
        <v>0.5767491170149632</v>
      </c>
      <c r="M14" s="4"/>
    </row>
    <row r="15" spans="1:16" ht="12.75">
      <c r="A15" s="3" t="s">
        <v>133</v>
      </c>
      <c r="B15" s="239" t="s">
        <v>37</v>
      </c>
      <c r="C15" s="216"/>
      <c r="D15" s="239" t="s">
        <v>37</v>
      </c>
      <c r="E15" s="225"/>
      <c r="F15" s="239" t="s">
        <v>37</v>
      </c>
      <c r="G15" s="239" t="s">
        <v>37</v>
      </c>
      <c r="H15" s="239" t="s">
        <v>37</v>
      </c>
      <c r="I15" s="91"/>
      <c r="J15" s="239" t="s">
        <v>37</v>
      </c>
      <c r="K15" s="240" t="s">
        <v>37</v>
      </c>
      <c r="L15" s="239" t="s">
        <v>37</v>
      </c>
      <c r="M15" s="4"/>
      <c r="N15" s="167"/>
      <c r="O15" s="167"/>
      <c r="P15" s="167"/>
    </row>
    <row r="16" spans="1:13" ht="12.75">
      <c r="A16" s="3" t="s">
        <v>97</v>
      </c>
      <c r="B16" s="4">
        <v>15019</v>
      </c>
      <c r="C16" s="215"/>
      <c r="D16" s="4">
        <v>5845</v>
      </c>
      <c r="E16" s="215"/>
      <c r="F16" s="4">
        <v>8050</v>
      </c>
      <c r="G16" s="4">
        <v>46999</v>
      </c>
      <c r="H16" s="4">
        <f>B16+D16+F16+G16</f>
        <v>75913</v>
      </c>
      <c r="I16" s="85"/>
      <c r="J16" s="4">
        <v>156305</v>
      </c>
      <c r="K16" s="4">
        <v>17254</v>
      </c>
      <c r="L16" s="4">
        <f>SUM(J16:K16)</f>
        <v>173559</v>
      </c>
      <c r="M16" s="4"/>
    </row>
    <row r="17" spans="2:13" s="168" customFormat="1" ht="16.5" customHeight="1">
      <c r="B17" s="92"/>
      <c r="C17" s="92"/>
      <c r="D17" s="92"/>
      <c r="E17" s="92"/>
      <c r="F17" s="92"/>
      <c r="G17" s="92"/>
      <c r="H17" s="92"/>
      <c r="I17" s="92"/>
      <c r="J17" s="92"/>
      <c r="K17" s="92"/>
      <c r="L17" s="92"/>
      <c r="M17" s="169"/>
    </row>
    <row r="18" spans="1:13" ht="16.5" customHeight="1">
      <c r="A18" s="14" t="s">
        <v>13</v>
      </c>
      <c r="B18" s="108">
        <v>100</v>
      </c>
      <c r="C18" s="108"/>
      <c r="D18" s="108">
        <v>100</v>
      </c>
      <c r="E18" s="108"/>
      <c r="F18" s="108">
        <v>100</v>
      </c>
      <c r="G18" s="108">
        <v>100</v>
      </c>
      <c r="H18" s="108">
        <v>100</v>
      </c>
      <c r="I18" s="108"/>
      <c r="J18" s="108">
        <v>100</v>
      </c>
      <c r="K18" s="108">
        <v>100</v>
      </c>
      <c r="L18" s="108">
        <v>100</v>
      </c>
      <c r="M18" s="4"/>
    </row>
    <row r="19" spans="1:13" ht="12.75">
      <c r="A19" s="13" t="s">
        <v>125</v>
      </c>
      <c r="B19" s="239" t="s">
        <v>37</v>
      </c>
      <c r="C19" s="225"/>
      <c r="D19" s="7">
        <v>10.242030696576151</v>
      </c>
      <c r="E19" s="216"/>
      <c r="F19" s="239" t="s">
        <v>37</v>
      </c>
      <c r="G19" s="239">
        <v>0.04065701740120345</v>
      </c>
      <c r="H19" s="7">
        <v>1.6345484095658231</v>
      </c>
      <c r="I19" s="91"/>
      <c r="J19" s="7">
        <v>8.781582284655155</v>
      </c>
      <c r="K19" s="7">
        <v>5.9044977214186645</v>
      </c>
      <c r="L19" s="7">
        <v>8.411318220839602</v>
      </c>
      <c r="M19" s="4"/>
    </row>
    <row r="20" spans="1:13" ht="12.75">
      <c r="A20" s="3" t="s">
        <v>126</v>
      </c>
      <c r="B20" s="7">
        <v>30.939927088286574</v>
      </c>
      <c r="C20" s="216"/>
      <c r="D20" s="7">
        <v>78.586186540732</v>
      </c>
      <c r="E20" s="216"/>
      <c r="F20" s="7">
        <v>69.80886992020783</v>
      </c>
      <c r="G20" s="7">
        <v>52.32964709708896</v>
      </c>
      <c r="H20" s="7">
        <v>55.51427908056652</v>
      </c>
      <c r="I20" s="91"/>
      <c r="J20" s="7">
        <v>58.32406594478587</v>
      </c>
      <c r="K20" s="7">
        <v>43.73555247341655</v>
      </c>
      <c r="L20" s="7">
        <v>56.44660903859721</v>
      </c>
      <c r="M20" s="4"/>
    </row>
    <row r="21" spans="1:14" ht="12.75">
      <c r="A21" s="3" t="s">
        <v>127</v>
      </c>
      <c r="B21" s="7">
        <v>22.25392296718973</v>
      </c>
      <c r="C21" s="216"/>
      <c r="D21" s="7">
        <v>7.526564344746163</v>
      </c>
      <c r="E21" s="216"/>
      <c r="F21" s="7">
        <v>17.220263499721653</v>
      </c>
      <c r="G21" s="7">
        <v>21.49129939827614</v>
      </c>
      <c r="H21" s="7">
        <v>18.87160436498723</v>
      </c>
      <c r="I21" s="91"/>
      <c r="J21" s="7">
        <v>23.22310018534777</v>
      </c>
      <c r="K21" s="7">
        <v>27.092001849283402</v>
      </c>
      <c r="L21" s="7">
        <v>23.721005346320897</v>
      </c>
      <c r="M21" s="4"/>
      <c r="N21" s="7"/>
    </row>
    <row r="22" spans="1:13" ht="12.75">
      <c r="A22" s="3" t="s">
        <v>128</v>
      </c>
      <c r="B22" s="7">
        <v>17.68901569186876</v>
      </c>
      <c r="C22" s="216"/>
      <c r="D22" s="7">
        <v>2.125147579693034</v>
      </c>
      <c r="E22" s="216"/>
      <c r="F22" s="7">
        <v>5.566895527927259</v>
      </c>
      <c r="G22" s="7">
        <v>10.83509513742072</v>
      </c>
      <c r="H22" s="7">
        <v>9.809612259113072</v>
      </c>
      <c r="I22" s="91"/>
      <c r="J22" s="7">
        <v>5.503853282606575</v>
      </c>
      <c r="K22" s="7">
        <v>11.036259163859718</v>
      </c>
      <c r="L22" s="7">
        <v>6.215841769300728</v>
      </c>
      <c r="M22" s="4"/>
    </row>
    <row r="23" spans="1:13" ht="12.75">
      <c r="A23" s="3" t="s">
        <v>129</v>
      </c>
      <c r="B23" s="7">
        <v>12.870502456807733</v>
      </c>
      <c r="C23" s="216"/>
      <c r="D23" s="7">
        <v>0.7378984651711925</v>
      </c>
      <c r="E23" s="216"/>
      <c r="F23" s="7">
        <v>3.0432362219335682</v>
      </c>
      <c r="G23" s="7">
        <v>6.578305415514718</v>
      </c>
      <c r="H23" s="7">
        <v>6.13884374274437</v>
      </c>
      <c r="I23" s="91"/>
      <c r="J23" s="7">
        <v>2.2836796410106333</v>
      </c>
      <c r="K23" s="7">
        <v>5.983752724390727</v>
      </c>
      <c r="L23" s="7">
        <v>2.75985754477225</v>
      </c>
      <c r="M23" s="4"/>
    </row>
    <row r="24" spans="1:13" ht="12.75">
      <c r="A24" s="3" t="s">
        <v>130</v>
      </c>
      <c r="B24" s="7">
        <v>8.65430337612934</v>
      </c>
      <c r="C24" s="216"/>
      <c r="D24" s="7">
        <v>0.5017709563164109</v>
      </c>
      <c r="E24" s="216"/>
      <c r="F24" s="7">
        <v>2.1339766190387826</v>
      </c>
      <c r="G24" s="7">
        <v>4.545454545454546</v>
      </c>
      <c r="H24" s="7">
        <v>4.209426514975621</v>
      </c>
      <c r="I24" s="91"/>
      <c r="J24" s="7">
        <v>1.0984294215198518</v>
      </c>
      <c r="K24" s="7">
        <v>3.4541972128657292</v>
      </c>
      <c r="L24" s="7">
        <v>1.401603046297949</v>
      </c>
      <c r="M24" s="4"/>
    </row>
    <row r="25" spans="1:13" ht="12.75">
      <c r="A25" s="3" t="s">
        <v>131</v>
      </c>
      <c r="B25" s="7">
        <v>5.294024409573625</v>
      </c>
      <c r="C25" s="216"/>
      <c r="D25" s="7">
        <v>0.2066115702479339</v>
      </c>
      <c r="E25" s="216"/>
      <c r="F25" s="7">
        <v>1.4288365188346632</v>
      </c>
      <c r="G25" s="7">
        <v>2.841925516344121</v>
      </c>
      <c r="H25" s="7">
        <v>2.609705131181797</v>
      </c>
      <c r="I25" s="91"/>
      <c r="J25" s="7">
        <v>0.5931128670373622</v>
      </c>
      <c r="K25" s="7">
        <v>2.0474209101116174</v>
      </c>
      <c r="L25" s="7">
        <v>0.7802738608256623</v>
      </c>
      <c r="M25" s="4"/>
    </row>
    <row r="26" spans="1:13" ht="12.75">
      <c r="A26" s="3" t="s">
        <v>132</v>
      </c>
      <c r="B26" s="7">
        <v>2.2983040101442387</v>
      </c>
      <c r="C26" s="216"/>
      <c r="D26" s="239">
        <v>0.07378984651711924</v>
      </c>
      <c r="E26" s="216"/>
      <c r="F26" s="7">
        <v>0.7979216923362404</v>
      </c>
      <c r="G26" s="7">
        <v>1.3376158724995935</v>
      </c>
      <c r="H26" s="7">
        <v>1.2119804968655676</v>
      </c>
      <c r="I26" s="91"/>
      <c r="J26" s="7">
        <v>0.1921763730367769</v>
      </c>
      <c r="K26" s="7">
        <v>0.7463179446535896</v>
      </c>
      <c r="L26" s="7">
        <v>0.26349117304570296</v>
      </c>
      <c r="M26" s="4"/>
    </row>
    <row r="27" spans="1:14" ht="12.75">
      <c r="A27" s="3" t="s">
        <v>133</v>
      </c>
      <c r="B27" s="239" t="s">
        <v>37</v>
      </c>
      <c r="C27" s="225"/>
      <c r="D27" s="239" t="s">
        <v>37</v>
      </c>
      <c r="E27" s="225"/>
      <c r="F27" s="239" t="s">
        <v>37</v>
      </c>
      <c r="G27" s="239" t="s">
        <v>37</v>
      </c>
      <c r="H27" s="239" t="s">
        <v>37</v>
      </c>
      <c r="I27" s="91"/>
      <c r="J27" s="239" t="s">
        <v>37</v>
      </c>
      <c r="K27" s="239" t="s">
        <v>37</v>
      </c>
      <c r="L27" s="239" t="s">
        <v>37</v>
      </c>
      <c r="M27" s="4"/>
      <c r="N27" s="189"/>
    </row>
    <row r="28" spans="1:13" ht="12.75">
      <c r="A28" s="21" t="s">
        <v>98</v>
      </c>
      <c r="B28" s="19">
        <v>6309</v>
      </c>
      <c r="C28" s="220"/>
      <c r="D28" s="19">
        <v>6776</v>
      </c>
      <c r="E28" s="220"/>
      <c r="F28" s="19">
        <v>5389</v>
      </c>
      <c r="G28" s="19">
        <v>24596</v>
      </c>
      <c r="H28" s="19">
        <f>B28+D28+F28+G28</f>
        <v>43070</v>
      </c>
      <c r="I28" s="86"/>
      <c r="J28" s="19">
        <v>102510</v>
      </c>
      <c r="K28" s="19">
        <v>15141</v>
      </c>
      <c r="L28" s="19">
        <f>SUM(J28:K28)</f>
        <v>117651</v>
      </c>
      <c r="M28" s="19"/>
    </row>
    <row r="29" spans="2:13" s="168" customFormat="1" ht="12.75">
      <c r="B29" s="92"/>
      <c r="C29" s="92"/>
      <c r="D29" s="92"/>
      <c r="E29" s="92"/>
      <c r="F29" s="92"/>
      <c r="G29" s="92"/>
      <c r="H29" s="92"/>
      <c r="I29" s="92"/>
      <c r="J29" s="92"/>
      <c r="K29" s="92"/>
      <c r="L29" s="92"/>
      <c r="M29" s="115"/>
    </row>
    <row r="30" spans="1:12" ht="16.5" customHeight="1">
      <c r="A30" s="28" t="s">
        <v>3</v>
      </c>
      <c r="B30" s="108">
        <v>100</v>
      </c>
      <c r="C30" s="108"/>
      <c r="D30" s="108">
        <v>100</v>
      </c>
      <c r="E30" s="108"/>
      <c r="F30" s="108">
        <v>100</v>
      </c>
      <c r="G30" s="108">
        <v>100</v>
      </c>
      <c r="H30" s="108">
        <v>100</v>
      </c>
      <c r="I30" s="108"/>
      <c r="J30" s="108">
        <v>100</v>
      </c>
      <c r="K30" s="108">
        <v>100</v>
      </c>
      <c r="L30" s="108">
        <v>100</v>
      </c>
    </row>
    <row r="31" spans="1:12" ht="12.75">
      <c r="A31" s="13" t="s">
        <v>125</v>
      </c>
      <c r="B31" s="239" t="s">
        <v>37</v>
      </c>
      <c r="C31" s="225"/>
      <c r="D31" s="7">
        <v>8.977101655970209</v>
      </c>
      <c r="E31" s="216"/>
      <c r="F31" s="239">
        <v>0.014882059677059304</v>
      </c>
      <c r="G31" s="239">
        <v>0.037712130735386554</v>
      </c>
      <c r="H31" s="7">
        <v>0.9766101039644318</v>
      </c>
      <c r="I31" s="91"/>
      <c r="J31" s="7">
        <v>7.699321909472016</v>
      </c>
      <c r="K31" s="7">
        <v>4.14570149714462</v>
      </c>
      <c r="L31" s="7">
        <v>7.304007417327702</v>
      </c>
    </row>
    <row r="32" spans="1:16" ht="12.75">
      <c r="A32" s="3" t="s">
        <v>126</v>
      </c>
      <c r="B32" s="7">
        <v>22.777569392348088</v>
      </c>
      <c r="C32" s="216"/>
      <c r="D32" s="7">
        <v>78.20299500831946</v>
      </c>
      <c r="E32" s="216"/>
      <c r="F32" s="7">
        <v>64.35002604360443</v>
      </c>
      <c r="G32" s="7">
        <v>44.17347580138278</v>
      </c>
      <c r="H32" s="7">
        <v>46.22677189178286</v>
      </c>
      <c r="I32" s="91"/>
      <c r="J32" s="7">
        <v>55.71315418349013</v>
      </c>
      <c r="K32" s="7">
        <v>41.22858465812625</v>
      </c>
      <c r="L32" s="7">
        <v>54.1018508979774</v>
      </c>
      <c r="N32" s="7"/>
      <c r="P32" s="7"/>
    </row>
    <row r="33" spans="1:12" ht="12.75">
      <c r="A33" s="3" t="s">
        <v>127</v>
      </c>
      <c r="B33" s="7">
        <v>23.316766691672917</v>
      </c>
      <c r="C33" s="216"/>
      <c r="D33" s="7">
        <v>7.9153791300213925</v>
      </c>
      <c r="E33" s="216"/>
      <c r="F33" s="7">
        <v>16.295855346379938</v>
      </c>
      <c r="G33" s="7">
        <v>21.076890844332706</v>
      </c>
      <c r="H33" s="7">
        <v>19.54228755368414</v>
      </c>
      <c r="I33" s="91"/>
      <c r="J33" s="7">
        <v>22.07870486641037</v>
      </c>
      <c r="K33" s="7">
        <v>25.077944127180118</v>
      </c>
      <c r="L33" s="7">
        <v>22.41234847704406</v>
      </c>
    </row>
    <row r="34" spans="1:12" ht="12.75">
      <c r="A34" s="3" t="s">
        <v>128</v>
      </c>
      <c r="B34" s="7">
        <v>20.52231807951988</v>
      </c>
      <c r="C34" s="216"/>
      <c r="D34" s="7">
        <v>2.3769907297361543</v>
      </c>
      <c r="E34" s="216"/>
      <c r="F34" s="7">
        <v>6.890393630478458</v>
      </c>
      <c r="G34" s="7">
        <v>13.129408478245688</v>
      </c>
      <c r="H34" s="7">
        <v>12.609364362976224</v>
      </c>
      <c r="I34" s="91"/>
      <c r="J34" s="7">
        <v>6.6209454629754845</v>
      </c>
      <c r="K34" s="7">
        <v>11.578947368421053</v>
      </c>
      <c r="L34" s="7">
        <v>7.172487208543663</v>
      </c>
    </row>
    <row r="35" spans="1:12" ht="12.75">
      <c r="A35" s="3" t="s">
        <v>129</v>
      </c>
      <c r="B35" s="7">
        <v>15.41166541635409</v>
      </c>
      <c r="C35" s="216"/>
      <c r="D35" s="7">
        <v>1.1330322478409</v>
      </c>
      <c r="E35" s="216"/>
      <c r="F35" s="7">
        <v>4.866433514398392</v>
      </c>
      <c r="G35" s="7">
        <v>9.113764927718417</v>
      </c>
      <c r="H35" s="7">
        <v>8.916399821823285</v>
      </c>
      <c r="I35" s="91"/>
      <c r="J35" s="7">
        <v>3.9897223885787145</v>
      </c>
      <c r="K35" s="7">
        <v>8.013582342954159</v>
      </c>
      <c r="L35" s="7">
        <v>4.437347618557054</v>
      </c>
    </row>
    <row r="36" spans="1:12" ht="12.75">
      <c r="A36" s="3" t="s">
        <v>130</v>
      </c>
      <c r="B36" s="7">
        <v>10.54482370592648</v>
      </c>
      <c r="C36" s="216"/>
      <c r="D36" s="7">
        <v>0.8953331748672846</v>
      </c>
      <c r="E36" s="216"/>
      <c r="F36" s="7">
        <v>3.638663591041</v>
      </c>
      <c r="G36" s="7">
        <v>6.765835603044905</v>
      </c>
      <c r="H36" s="7">
        <v>6.467310456115579</v>
      </c>
      <c r="I36" s="91"/>
      <c r="J36" s="7">
        <v>2.353032088557464</v>
      </c>
      <c r="K36" s="7">
        <v>5.5255440654421975</v>
      </c>
      <c r="L36" s="7">
        <v>2.705951031901377</v>
      </c>
    </row>
    <row r="37" spans="1:12" ht="12.75">
      <c r="A37" s="3" t="s">
        <v>131</v>
      </c>
      <c r="B37" s="7">
        <v>5.312265566391598</v>
      </c>
      <c r="C37" s="216"/>
      <c r="D37" s="7">
        <v>0.3565486094604231</v>
      </c>
      <c r="E37" s="216"/>
      <c r="F37" s="7">
        <v>2.6490066225165565</v>
      </c>
      <c r="G37" s="7">
        <v>3.993295621202598</v>
      </c>
      <c r="H37" s="7">
        <v>3.6921240849533126</v>
      </c>
      <c r="I37" s="91"/>
      <c r="J37" s="7">
        <v>1.181152560709387</v>
      </c>
      <c r="K37" s="7">
        <v>3.290631270257756</v>
      </c>
      <c r="L37" s="7">
        <v>1.4158167645341848</v>
      </c>
    </row>
    <row r="38" spans="1:12" ht="12.75">
      <c r="A38" s="3" t="s">
        <v>132</v>
      </c>
      <c r="B38" s="7">
        <v>2.1145911477869466</v>
      </c>
      <c r="C38" s="216"/>
      <c r="D38" s="7">
        <v>0.14261944378416924</v>
      </c>
      <c r="E38" s="216"/>
      <c r="F38" s="7">
        <v>1.2947391919041595</v>
      </c>
      <c r="G38" s="7">
        <v>1.7096165933375236</v>
      </c>
      <c r="H38" s="7">
        <v>1.5691317247001673</v>
      </c>
      <c r="I38" s="91"/>
      <c r="J38" s="7">
        <v>0.36396653980642546</v>
      </c>
      <c r="K38" s="7">
        <v>1.1390646704738385</v>
      </c>
      <c r="L38" s="7">
        <v>0.45019058411455654</v>
      </c>
    </row>
    <row r="39" spans="1:12" ht="12.75">
      <c r="A39" s="3" t="s">
        <v>133</v>
      </c>
      <c r="B39" s="239" t="s">
        <v>37</v>
      </c>
      <c r="C39" s="216"/>
      <c r="D39" s="239" t="s">
        <v>37</v>
      </c>
      <c r="E39" s="225"/>
      <c r="F39" s="239" t="s">
        <v>37</v>
      </c>
      <c r="G39" s="239" t="s">
        <v>37</v>
      </c>
      <c r="H39" s="239" t="s">
        <v>37</v>
      </c>
      <c r="I39" s="91"/>
      <c r="J39" s="239" t="s">
        <v>37</v>
      </c>
      <c r="K39" s="239" t="s">
        <v>37</v>
      </c>
      <c r="L39" s="239" t="s">
        <v>37</v>
      </c>
    </row>
    <row r="40" spans="1:12" ht="16.5" customHeight="1">
      <c r="A40" s="3" t="s">
        <v>28</v>
      </c>
      <c r="B40" s="19">
        <f>B16+B28</f>
        <v>21328</v>
      </c>
      <c r="C40" s="59"/>
      <c r="D40" s="59">
        <f>D16+D28</f>
        <v>12621</v>
      </c>
      <c r="E40" s="59"/>
      <c r="F40" s="59">
        <f>F16+F28</f>
        <v>13439</v>
      </c>
      <c r="G40" s="59">
        <f>G16+G28</f>
        <v>71595</v>
      </c>
      <c r="H40" s="59">
        <f>H16+H28</f>
        <v>118983</v>
      </c>
      <c r="I40" s="59"/>
      <c r="J40" s="59">
        <f>J16+J28</f>
        <v>258815</v>
      </c>
      <c r="K40" s="59">
        <f>K16+K28</f>
        <v>32395</v>
      </c>
      <c r="L40" s="59">
        <f>L16+L28</f>
        <v>291210</v>
      </c>
    </row>
    <row r="41" spans="1:12" ht="24" customHeight="1">
      <c r="A41" s="280"/>
      <c r="B41" s="281"/>
      <c r="C41" s="19"/>
      <c r="D41" s="19"/>
      <c r="E41" s="19"/>
      <c r="F41" s="19"/>
      <c r="G41" s="19"/>
      <c r="H41" s="19"/>
      <c r="I41" s="19"/>
      <c r="J41" s="19"/>
      <c r="K41" s="19"/>
      <c r="L41" s="19"/>
    </row>
    <row r="42" spans="1:12" ht="34.5" customHeight="1">
      <c r="A42" s="270" t="s">
        <v>236</v>
      </c>
      <c r="B42" s="271"/>
      <c r="C42" s="271"/>
      <c r="D42" s="271"/>
      <c r="E42" s="271"/>
      <c r="F42" s="271"/>
      <c r="G42" s="271"/>
      <c r="H42" s="271"/>
      <c r="I42" s="271"/>
      <c r="J42" s="271"/>
      <c r="K42" s="271"/>
      <c r="L42" s="271"/>
    </row>
    <row r="46" spans="1:9" ht="12.75">
      <c r="A46" s="27"/>
      <c r="B46" s="27"/>
      <c r="C46" s="27"/>
      <c r="D46" s="27"/>
      <c r="E46" s="27"/>
      <c r="F46" s="27"/>
      <c r="G46" s="27"/>
      <c r="H46" s="27"/>
      <c r="I46" s="27"/>
    </row>
    <row r="47" ht="12.75">
      <c r="A47" s="27"/>
    </row>
    <row r="48" ht="12.75">
      <c r="A48" s="27"/>
    </row>
  </sheetData>
  <sheetProtection/>
  <mergeCells count="6">
    <mergeCell ref="A1:L1"/>
    <mergeCell ref="A3:L3"/>
    <mergeCell ref="A42:L42"/>
    <mergeCell ref="D4:H4"/>
    <mergeCell ref="A41:B41"/>
    <mergeCell ref="J4:K4"/>
  </mergeCells>
  <conditionalFormatting sqref="B6:B16 B18:B28 B30:B40 F30:H40 F18:H28 F6:H16 D30:D40 D18:D28 D6:D16 J6:L16 J18:L28 J30:L40">
    <cfRule type="cellIs" priority="6" dxfId="1" operator="equal" stopIfTrue="1">
      <formula>0</formula>
    </cfRule>
  </conditionalFormatting>
  <conditionalFormatting sqref="B16:L16 B28:L28 B40:L40">
    <cfRule type="cellIs" priority="5" dxfId="0" operator="between" stopIfTrue="1">
      <formula>1</formula>
      <formula>2</formula>
    </cfRule>
  </conditionalFormatting>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Anna Emilsson</cp:lastModifiedBy>
  <cp:lastPrinted>2012-10-18T13:31:17Z</cp:lastPrinted>
  <dcterms:created xsi:type="dcterms:W3CDTF">2001-11-07T08:40:28Z</dcterms:created>
  <dcterms:modified xsi:type="dcterms:W3CDTF">2012-10-23T18:58:27Z</dcterms:modified>
  <cp:category/>
  <cp:version/>
  <cp:contentType/>
  <cp:contentStatus/>
</cp:coreProperties>
</file>