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30" windowWidth="17400" windowHeight="9615" activeTab="0"/>
  </bookViews>
  <sheets>
    <sheet name="6.1" sheetId="1" r:id="rId1"/>
    <sheet name="6.1 (2)" sheetId="2" r:id="rId2"/>
    <sheet name="6.2" sheetId="3" r:id="rId3"/>
    <sheet name="6.3" sheetId="4" r:id="rId4"/>
    <sheet name="6.4" sheetId="5" r:id="rId5"/>
  </sheets>
  <definedNames>
    <definedName name="_xlnm.Print_Area" localSheetId="1">'6.1 (2)'!$A$1:$N$47</definedName>
  </definedNames>
  <calcPr fullCalcOnLoad="1"/>
</workbook>
</file>

<file path=xl/sharedStrings.xml><?xml version="1.0" encoding="utf-8"?>
<sst xmlns="http://schemas.openxmlformats.org/spreadsheetml/2006/main" count="259" uniqueCount="148">
  <si>
    <t>Antal</t>
  </si>
  <si>
    <t>%</t>
  </si>
  <si>
    <t>Totalt</t>
  </si>
  <si>
    <t>Land</t>
  </si>
  <si>
    <t>Gymnasienivå</t>
  </si>
  <si>
    <t>Eftergymnasial nivå</t>
  </si>
  <si>
    <t>Forskarnivå</t>
  </si>
  <si>
    <t xml:space="preserve">Antal </t>
  </si>
  <si>
    <t>Norden</t>
  </si>
  <si>
    <t>Danmark</t>
  </si>
  <si>
    <t>Finland</t>
  </si>
  <si>
    <t>Island</t>
  </si>
  <si>
    <t>Norge</t>
  </si>
  <si>
    <t>Belgien</t>
  </si>
  <si>
    <t>Frankrike</t>
  </si>
  <si>
    <t>Grekland</t>
  </si>
  <si>
    <t>Irland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</si>
  <si>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</si>
  <si>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</si>
  <si>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</si>
  <si>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</si>
  <si>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</si>
  <si>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</si>
  <si>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</si>
  <si>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Estland</t>
  </si>
  <si>
    <t>Malta</t>
  </si>
  <si>
    <t>Monaco</t>
  </si>
  <si>
    <t>Polen</t>
  </si>
  <si>
    <t>Rumänien</t>
  </si>
  <si>
    <t>Ryssland</t>
  </si>
  <si>
    <t>Schweiz</t>
  </si>
  <si>
    <t>Tjeckien</t>
  </si>
  <si>
    <t>Ungern</t>
  </si>
  <si>
    <t>Övriga</t>
  </si>
  <si>
    <t>Afrika</t>
  </si>
  <si>
    <t>Egypten</t>
  </si>
  <si>
    <t>Sydafrika</t>
  </si>
  <si>
    <t>USA</t>
  </si>
  <si>
    <t>Sydamerika</t>
  </si>
  <si>
    <t>Argentina</t>
  </si>
  <si>
    <t>Bolivia</t>
  </si>
  <si>
    <t>Brasilien</t>
  </si>
  <si>
    <t>Chile</t>
  </si>
  <si>
    <t>Uruguay</t>
  </si>
  <si>
    <t>Asien</t>
  </si>
  <si>
    <t>Hongkong</t>
  </si>
  <si>
    <t>Israel</t>
  </si>
  <si>
    <t>Japan</t>
  </si>
  <si>
    <t>Libanon</t>
  </si>
  <si>
    <t>Kina</t>
  </si>
  <si>
    <t>Singapore</t>
  </si>
  <si>
    <t>Thailand</t>
  </si>
  <si>
    <t>Oceanien</t>
  </si>
  <si>
    <t>Australien</t>
  </si>
  <si>
    <t>Nya Zeeland</t>
  </si>
  <si>
    <t>20 - 24</t>
  </si>
  <si>
    <t>25 - 29</t>
  </si>
  <si>
    <t>30 - 34</t>
  </si>
  <si>
    <t>35 - 39</t>
  </si>
  <si>
    <t>40 - 44</t>
  </si>
  <si>
    <t>45 - 49</t>
  </si>
  <si>
    <t>50 -</t>
  </si>
  <si>
    <t>Kvinnor</t>
  </si>
  <si>
    <t>Män</t>
  </si>
  <si>
    <t>Europa, övriga</t>
  </si>
  <si>
    <t>Nordamerika</t>
  </si>
  <si>
    <t>Världsdel</t>
  </si>
  <si>
    <t>Belopp</t>
  </si>
  <si>
    <t>Nivå</t>
  </si>
  <si>
    <t xml:space="preserve">  Bidrag</t>
  </si>
  <si>
    <t xml:space="preserve">  Försäkring</t>
  </si>
  <si>
    <t xml:space="preserve">  Resor</t>
  </si>
  <si>
    <t xml:space="preserve">  Undervisningsavgift</t>
  </si>
  <si>
    <t xml:space="preserve">  Övrigt</t>
  </si>
  <si>
    <t>Merkostnadslån</t>
  </si>
  <si>
    <t>Bidrag och grundlån</t>
  </si>
  <si>
    <t xml:space="preserve">  Bidrag </t>
  </si>
  <si>
    <t xml:space="preserve">  Grundlån</t>
  </si>
  <si>
    <t>Eftergymnasial nivå 
inkl. forskare</t>
  </si>
  <si>
    <t xml:space="preserve">Eftergymnasial nivå
inkl. forskare </t>
  </si>
  <si>
    <t>Kanada</t>
  </si>
  <si>
    <t>Kuba</t>
  </si>
  <si>
    <t>Mexiko</t>
  </si>
  <si>
    <t>Språkkurser</t>
  </si>
  <si>
    <t>Utbytesstuderande</t>
  </si>
  <si>
    <t>Kön</t>
  </si>
  <si>
    <t>2002/03</t>
  </si>
  <si>
    <t>Tanzania</t>
  </si>
  <si>
    <t>Kenya</t>
  </si>
  <si>
    <t>Costa Rica</t>
  </si>
  <si>
    <t>Peru</t>
  </si>
  <si>
    <t>Venezuela</t>
  </si>
  <si>
    <t>Macao</t>
  </si>
  <si>
    <t>Syrien</t>
  </si>
  <si>
    <t>Taiwan</t>
  </si>
  <si>
    <t>Läsår</t>
  </si>
  <si>
    <t>Utbildningens nivå</t>
  </si>
  <si>
    <t>Ålder</t>
  </si>
  <si>
    <t>- 19</t>
  </si>
  <si>
    <t>Bosnien-Herzegovinia</t>
  </si>
  <si>
    <t>6               Studerande utomlands</t>
  </si>
  <si>
    <t>Tabell 6.1    forts....</t>
  </si>
  <si>
    <t>2003/04</t>
  </si>
  <si>
    <t>Lettland</t>
  </si>
  <si>
    <t>Slovakien</t>
  </si>
  <si>
    <t>Slovenien</t>
  </si>
  <si>
    <t xml:space="preserve">                     Number of students in post-secondary education receiving student aid 
                     for studies abroad by sex, continent and type of studies </t>
  </si>
  <si>
    <t>Typ av studiestöd</t>
  </si>
  <si>
    <t xml:space="preserve">                 Students abroad</t>
  </si>
  <si>
    <t>Indien</t>
  </si>
  <si>
    <t>Sydkorea</t>
  </si>
  <si>
    <t>Saudi-Arabien</t>
  </si>
  <si>
    <t>2004/05</t>
  </si>
  <si>
    <r>
      <t>EU 25</t>
    </r>
    <r>
      <rPr>
        <b/>
        <vertAlign val="superscript"/>
        <sz val="8.5"/>
        <rFont val="Arial"/>
        <family val="2"/>
      </rPr>
      <t>1)</t>
    </r>
    <r>
      <rPr>
        <b/>
        <sz val="8.5"/>
        <rFont val="Arial"/>
        <family val="2"/>
      </rPr>
      <t xml:space="preserve">  utom Norden</t>
    </r>
  </si>
  <si>
    <t xml:space="preserve">                     Number of students receiving financial student aid for studies abroad
                     by level of education, continent and country, 2004/05</t>
  </si>
  <si>
    <t>Mocanbique</t>
  </si>
  <si>
    <t>Columbia</t>
  </si>
  <si>
    <t>Arabemiraten, förenade</t>
  </si>
  <si>
    <t>Indonesien</t>
  </si>
  <si>
    <t>Jordanien</t>
  </si>
  <si>
    <t>Malaysia</t>
  </si>
  <si>
    <t>Turkiet</t>
  </si>
  <si>
    <t>Bulgarien</t>
  </si>
  <si>
    <t>Kroatien</t>
  </si>
  <si>
    <t>Serbien och Montenegro</t>
  </si>
  <si>
    <t>Ukraina</t>
  </si>
  <si>
    <t>Tabell 6.2    Antal studerande som fått studiemedel för studier utomlands fördelade 
                     efter kön, ålder och utbildningens nivå, 2004/05</t>
  </si>
  <si>
    <t xml:space="preserve">                     Number of students receiving financial student aid for studies abroad
                     by level of education, sex and age,  2004/05          </t>
  </si>
  <si>
    <t xml:space="preserve">                     Number of students receiving student aid for studies abroad by sex, level of 
                     education, type of student loan and disbursed amount, 2004/05, SEK million</t>
  </si>
  <si>
    <r>
      <t>Free-movers</t>
    </r>
    <r>
      <rPr>
        <vertAlign val="superscript"/>
        <sz val="8.5"/>
        <rFont val="Arial"/>
        <family val="2"/>
      </rPr>
      <t>1)</t>
    </r>
  </si>
  <si>
    <r>
      <t>Samtliga nivåer</t>
    </r>
    <r>
      <rPr>
        <vertAlign val="superscript"/>
        <sz val="8.5"/>
        <rFont val="Arial"/>
        <family val="2"/>
      </rPr>
      <t>1)</t>
    </r>
  </si>
  <si>
    <r>
      <t>Totalt gymnasienivå</t>
    </r>
    <r>
      <rPr>
        <vertAlign val="superscript"/>
        <sz val="8.5"/>
        <rFont val="Arial"/>
        <family val="2"/>
      </rPr>
      <t>2)</t>
    </r>
  </si>
  <si>
    <r>
      <t>Totalt eftergymnasial nivå</t>
    </r>
    <r>
      <rPr>
        <vertAlign val="superscript"/>
        <sz val="8.5"/>
        <rFont val="Arial"/>
        <family val="2"/>
      </rPr>
      <t>2)</t>
    </r>
  </si>
  <si>
    <r>
      <t>Samtliga nivåer</t>
    </r>
    <r>
      <rPr>
        <vertAlign val="superscript"/>
        <sz val="8.5"/>
        <rFont val="Arial"/>
        <family val="2"/>
      </rPr>
      <t>1)</t>
    </r>
    <r>
      <rPr>
        <sz val="8.5"/>
        <rFont val="Arial"/>
        <family val="2"/>
      </rPr>
      <t xml:space="preserve"> </t>
    </r>
  </si>
  <si>
    <r>
      <t>Totalt utbetalt studielån</t>
    </r>
    <r>
      <rPr>
        <b/>
        <vertAlign val="superscript"/>
        <sz val="8.5"/>
        <rFont val="Arial"/>
        <family val="2"/>
      </rPr>
      <t>3)</t>
    </r>
  </si>
  <si>
    <t>1)   Avser nettoräknat antal studerande på gymnasie- och eftergymnasial nivå inkl. forskare.
2)   Avser nettoräknat antal studerande med merkostnadslån.
3)   Avser sammanlagt belopp som utbetalats i grundlån och merkostnadslån.</t>
  </si>
  <si>
    <t>1)   Den 1 maj 2004 utvidgades EU med tio länder. I denna redovisning återfinns de nya EU-länderna under EU 25.</t>
  </si>
  <si>
    <r>
      <t>Totalt</t>
    </r>
    <r>
      <rPr>
        <b/>
        <vertAlign val="superscript"/>
        <sz val="8.5"/>
        <rFont val="Arial"/>
        <family val="2"/>
      </rPr>
      <t>1)</t>
    </r>
  </si>
  <si>
    <t xml:space="preserve">1)   På gymnasienivå finns dessutom 498 utlandsstuderande med studiehjälp 2004/05.      </t>
  </si>
  <si>
    <t>1)   Avser i denna tabell utlandsstuderande på eftergymnasial nivå som inte läser på utbytesprogram eller 
      språkkurser. Läsåret 2002/03 ingår inte heller forskarstuderande. Antalet forskarstuderande 2003/04 
      är 107 stycken och 2004/05 117 stycken.
2)   Omfattar länderna inom Europeiska unionen utom Danmark och Finland. Den 1 maj 2004 utvidgades 
      EU med tio länder. I denna redovisning återfinns de nya EU-länderna under Europa, övriga för 2002/03 
      och 2003/04 och under EU-25 för 2004/05.</t>
  </si>
  <si>
    <r>
      <t>EU-15</t>
    </r>
    <r>
      <rPr>
        <vertAlign val="superscript"/>
        <sz val="8.5"/>
        <rFont val="Arial"/>
        <family val="2"/>
      </rPr>
      <t xml:space="preserve">2) </t>
    </r>
    <r>
      <rPr>
        <sz val="8.5"/>
        <rFont val="Arial"/>
        <family val="2"/>
      </rPr>
      <t>utom Norden</t>
    </r>
  </si>
  <si>
    <r>
      <t>EU-25</t>
    </r>
    <r>
      <rPr>
        <vertAlign val="superscript"/>
        <sz val="8.5"/>
        <rFont val="Arial"/>
        <family val="2"/>
      </rPr>
      <t>2)</t>
    </r>
    <r>
      <rPr>
        <sz val="8.5"/>
        <rFont val="Arial"/>
        <family val="2"/>
      </rPr>
      <t xml:space="preserve"> utom Norden</t>
    </r>
  </si>
  <si>
    <r>
      <t>EU-15</t>
    </r>
    <r>
      <rPr>
        <vertAlign val="superscript"/>
        <sz val="8.5"/>
        <rFont val="Arial"/>
        <family val="2"/>
      </rPr>
      <t>2)</t>
    </r>
    <r>
      <rPr>
        <sz val="8.5"/>
        <rFont val="Arial"/>
        <family val="2"/>
      </rPr>
      <t xml:space="preserve"> utom Norden</t>
    </r>
  </si>
  <si>
    <t>-</t>
  </si>
  <si>
    <t>Tabell 6.4    Antal studerande som fått studiemedel för studier utomlands fördelade efter
                     kön, utbildningens nivå, typ av lån och utbetalt belopp, 2004/05, mnkr</t>
  </si>
  <si>
    <t>Tabell 6.1    Antal studerande som fått studiemedel för studier utomlands fördelade 
                     efter kön, utbildningens nivå, världsdel och land, 2004/05</t>
  </si>
  <si>
    <t xml:space="preserve">Tabell 6.3    Antal studerande efter eftergymnasial nivå som fått studiemedel för studier 
                     utomlands fördelade efter kön, världsdel och typ av utlandsstudier     </t>
  </si>
  <si>
    <t>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</si>
</sst>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vertAlign val="superscript"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left" indent="1"/>
    </xf>
    <xf numFmtId="3" fontId="3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45</xdr:row>
      <xdr:rowOff>28575</xdr:rowOff>
    </xdr:from>
    <xdr:to>
      <xdr:col>0</xdr:col>
      <xdr:colOff>1438275</xdr:colOff>
      <xdr:row>45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485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28575</xdr:rowOff>
    </xdr:from>
    <xdr:to>
      <xdr:col>0</xdr:col>
      <xdr:colOff>1409700</xdr:colOff>
      <xdr:row>20</xdr:row>
      <xdr:rowOff>276225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28575</xdr:rowOff>
    </xdr:from>
    <xdr:to>
      <xdr:col>1</xdr:col>
      <xdr:colOff>247650</xdr:colOff>
      <xdr:row>32</xdr:row>
      <xdr:rowOff>276225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38100</xdr:rowOff>
    </xdr:from>
    <xdr:to>
      <xdr:col>1</xdr:col>
      <xdr:colOff>0</xdr:colOff>
      <xdr:row>30</xdr:row>
      <xdr:rowOff>266700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5475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Q8" sqref="Q8"/>
    </sheetView>
  </sheetViews>
  <sheetFormatPr defaultColWidth="9.140625" defaultRowHeight="12.75"/>
  <cols>
    <col min="1" max="1" width="21.57421875" style="0" customWidth="1"/>
    <col min="2" max="4" width="5.8515625" style="0" customWidth="1"/>
    <col min="5" max="5" width="1.421875" style="0" customWidth="1"/>
    <col min="6" max="8" width="5.8515625" style="0" customWidth="1"/>
    <col min="9" max="9" width="1.421875" style="0" customWidth="1"/>
    <col min="10" max="12" width="5.8515625" style="0" customWidth="1"/>
    <col min="13" max="13" width="1.421875" style="0" customWidth="1"/>
    <col min="14" max="14" width="10.140625" style="0" bestFit="1" customWidth="1"/>
    <col min="15" max="15" width="5.7109375" style="0" customWidth="1"/>
    <col min="16" max="16" width="7.7109375" style="0" customWidth="1"/>
  </cols>
  <sheetData>
    <row r="1" spans="1:11" ht="15.75">
      <c r="A1" s="79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44"/>
    </row>
    <row r="2" ht="18.75" customHeight="1">
      <c r="A2" s="26" t="s">
        <v>108</v>
      </c>
    </row>
    <row r="3" ht="12.75" customHeight="1"/>
    <row r="4" spans="1:14" ht="26.25" customHeight="1">
      <c r="A4" s="85" t="s">
        <v>145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N4" s="87"/>
    </row>
    <row r="5" spans="1:12" ht="7.5" customHeight="1">
      <c r="A5" s="36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5" ht="29.25" customHeight="1">
      <c r="A6" s="82" t="s">
        <v>114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9"/>
    </row>
    <row r="7" spans="1:16" ht="18.75" customHeight="1">
      <c r="A7" s="3" t="s">
        <v>66</v>
      </c>
      <c r="B7" s="81" t="s">
        <v>4</v>
      </c>
      <c r="C7" s="81"/>
      <c r="D7" s="81"/>
      <c r="E7" s="3"/>
      <c r="F7" s="81" t="s">
        <v>5</v>
      </c>
      <c r="G7" s="81"/>
      <c r="H7" s="81"/>
      <c r="I7" s="3"/>
      <c r="J7" s="81" t="s">
        <v>6</v>
      </c>
      <c r="K7" s="81"/>
      <c r="L7" s="81"/>
      <c r="M7" s="3"/>
      <c r="N7" s="17" t="s">
        <v>2</v>
      </c>
      <c r="O7" s="46"/>
      <c r="P7" s="7"/>
    </row>
    <row r="8" spans="1:16" ht="15" customHeight="1">
      <c r="A8" s="2" t="s">
        <v>3</v>
      </c>
      <c r="B8" s="4" t="s">
        <v>62</v>
      </c>
      <c r="C8" s="4" t="s">
        <v>63</v>
      </c>
      <c r="D8" s="4" t="s">
        <v>2</v>
      </c>
      <c r="E8" s="4"/>
      <c r="F8" s="4" t="s">
        <v>62</v>
      </c>
      <c r="G8" s="4" t="s">
        <v>63</v>
      </c>
      <c r="H8" s="4" t="s">
        <v>2</v>
      </c>
      <c r="I8" s="4"/>
      <c r="J8" s="4" t="s">
        <v>62</v>
      </c>
      <c r="K8" s="4" t="s">
        <v>63</v>
      </c>
      <c r="L8" s="4" t="s">
        <v>2</v>
      </c>
      <c r="M8" s="4"/>
      <c r="N8" s="4" t="s">
        <v>7</v>
      </c>
      <c r="O8" s="20"/>
      <c r="P8" s="20"/>
    </row>
    <row r="9" spans="1:16" ht="18.75" customHeight="1">
      <c r="A9" s="6" t="s">
        <v>8</v>
      </c>
      <c r="B9" s="69">
        <f>SUM(B10:B13)</f>
        <v>269</v>
      </c>
      <c r="C9" s="69">
        <f>SUM(C10:C13)</f>
        <v>135</v>
      </c>
      <c r="D9" s="69">
        <f>SUM(B9:C9)</f>
        <v>404</v>
      </c>
      <c r="E9" s="69"/>
      <c r="F9" s="69">
        <f>SUM(F10:F13)</f>
        <v>1483</v>
      </c>
      <c r="G9" s="69">
        <f>SUM(G10:G13)</f>
        <v>725</v>
      </c>
      <c r="H9" s="69">
        <f>SUM(H10:H13)</f>
        <v>2208</v>
      </c>
      <c r="I9" s="69"/>
      <c r="J9" s="69">
        <f>SUM(J10:J13)</f>
        <v>1</v>
      </c>
      <c r="K9" s="69">
        <f>SUM(K10:K13)</f>
        <v>2</v>
      </c>
      <c r="L9" s="69">
        <f>SUM(L10:L13)</f>
        <v>3</v>
      </c>
      <c r="M9" s="11"/>
      <c r="N9" s="11">
        <f aca="true" t="shared" si="0" ref="N9:N15">D9+H9+L9</f>
        <v>2615</v>
      </c>
      <c r="O9" s="11"/>
      <c r="P9" s="1"/>
    </row>
    <row r="10" spans="1:15" ht="12.75">
      <c r="A10" s="1" t="s">
        <v>9</v>
      </c>
      <c r="B10" s="70">
        <v>150</v>
      </c>
      <c r="C10" s="70">
        <v>72</v>
      </c>
      <c r="D10" s="70">
        <v>222</v>
      </c>
      <c r="E10" s="70"/>
      <c r="F10" s="70">
        <v>1041</v>
      </c>
      <c r="G10" s="70">
        <v>438</v>
      </c>
      <c r="H10" s="70">
        <v>1479</v>
      </c>
      <c r="I10" s="70"/>
      <c r="J10" s="70"/>
      <c r="K10" s="70">
        <v>1</v>
      </c>
      <c r="L10" s="70">
        <v>1</v>
      </c>
      <c r="M10" s="5"/>
      <c r="N10" s="5">
        <f t="shared" si="0"/>
        <v>1702</v>
      </c>
      <c r="O10" s="5"/>
    </row>
    <row r="11" spans="1:15" ht="12.75">
      <c r="A11" s="1" t="s">
        <v>10</v>
      </c>
      <c r="B11" s="70">
        <v>32</v>
      </c>
      <c r="C11" s="70">
        <v>19</v>
      </c>
      <c r="D11" s="70">
        <v>51</v>
      </c>
      <c r="E11" s="70"/>
      <c r="F11" s="70">
        <v>86</v>
      </c>
      <c r="G11" s="70">
        <v>84</v>
      </c>
      <c r="H11" s="70">
        <v>170</v>
      </c>
      <c r="I11" s="70"/>
      <c r="J11" s="70">
        <v>1</v>
      </c>
      <c r="K11" s="70">
        <v>1</v>
      </c>
      <c r="L11" s="70">
        <v>2</v>
      </c>
      <c r="M11" s="5"/>
      <c r="N11" s="5">
        <f t="shared" si="0"/>
        <v>223</v>
      </c>
      <c r="O11" s="5"/>
    </row>
    <row r="12" spans="1:15" ht="12.75">
      <c r="A12" s="1" t="s">
        <v>11</v>
      </c>
      <c r="B12" s="70">
        <v>2</v>
      </c>
      <c r="C12" s="70"/>
      <c r="D12" s="70">
        <v>2</v>
      </c>
      <c r="E12" s="70"/>
      <c r="F12" s="70">
        <v>25</v>
      </c>
      <c r="G12" s="70">
        <v>23</v>
      </c>
      <c r="H12" s="70">
        <v>48</v>
      </c>
      <c r="I12" s="70"/>
      <c r="J12" s="70"/>
      <c r="K12" s="70"/>
      <c r="L12" s="70"/>
      <c r="M12" s="5"/>
      <c r="N12" s="5">
        <f t="shared" si="0"/>
        <v>50</v>
      </c>
      <c r="O12" s="5"/>
    </row>
    <row r="13" spans="1:15" ht="12.75">
      <c r="A13" s="1" t="s">
        <v>12</v>
      </c>
      <c r="B13" s="70">
        <v>85</v>
      </c>
      <c r="C13" s="70">
        <v>44</v>
      </c>
      <c r="D13" s="70">
        <v>129</v>
      </c>
      <c r="E13" s="70"/>
      <c r="F13" s="70">
        <v>331</v>
      </c>
      <c r="G13" s="70">
        <v>180</v>
      </c>
      <c r="H13" s="70">
        <v>511</v>
      </c>
      <c r="I13" s="70"/>
      <c r="J13" s="70"/>
      <c r="K13" s="70"/>
      <c r="L13" s="70"/>
      <c r="M13" s="5"/>
      <c r="N13" s="5">
        <f t="shared" si="0"/>
        <v>640</v>
      </c>
      <c r="O13" s="5"/>
    </row>
    <row r="14" spans="1:15" ht="16.5" customHeight="1">
      <c r="A14" s="18" t="s">
        <v>113</v>
      </c>
      <c r="B14" s="11">
        <f aca="true" t="shared" si="1" ref="B14:L14">SUM(B15:B34)</f>
        <v>36</v>
      </c>
      <c r="C14" s="11">
        <f t="shared" si="1"/>
        <v>8</v>
      </c>
      <c r="D14" s="11">
        <f t="shared" si="1"/>
        <v>44</v>
      </c>
      <c r="E14" s="11">
        <f t="shared" si="1"/>
        <v>0</v>
      </c>
      <c r="F14" s="11">
        <f t="shared" si="1"/>
        <v>9675</v>
      </c>
      <c r="G14" s="11">
        <f t="shared" si="1"/>
        <v>4767</v>
      </c>
      <c r="H14" s="11">
        <f t="shared" si="1"/>
        <v>14442</v>
      </c>
      <c r="I14" s="11">
        <f t="shared" si="1"/>
        <v>0</v>
      </c>
      <c r="J14" s="11">
        <f t="shared" si="1"/>
        <v>29</v>
      </c>
      <c r="K14" s="11">
        <f t="shared" si="1"/>
        <v>32</v>
      </c>
      <c r="L14" s="11">
        <f t="shared" si="1"/>
        <v>61</v>
      </c>
      <c r="M14" s="11"/>
      <c r="N14" s="11">
        <f t="shared" si="0"/>
        <v>14547</v>
      </c>
      <c r="O14" s="11"/>
    </row>
    <row r="15" spans="1:15" s="9" customFormat="1" ht="12.75">
      <c r="A15" s="7" t="s">
        <v>13</v>
      </c>
      <c r="B15" s="70"/>
      <c r="C15" s="70"/>
      <c r="D15" s="70"/>
      <c r="E15" s="70"/>
      <c r="F15" s="70">
        <v>82</v>
      </c>
      <c r="G15" s="70">
        <v>47</v>
      </c>
      <c r="H15" s="70">
        <f>SUM(F15:G15)</f>
        <v>129</v>
      </c>
      <c r="I15" s="70"/>
      <c r="J15" s="70"/>
      <c r="K15" s="70"/>
      <c r="L15" s="70"/>
      <c r="M15" s="8"/>
      <c r="N15" s="5">
        <f t="shared" si="0"/>
        <v>129</v>
      </c>
      <c r="O15" s="8"/>
    </row>
    <row r="16" spans="1:15" s="9" customFormat="1" ht="12.75">
      <c r="A16" s="7" t="s">
        <v>24</v>
      </c>
      <c r="B16" s="70"/>
      <c r="C16" s="70"/>
      <c r="D16" s="70"/>
      <c r="E16" s="70"/>
      <c r="F16" s="70">
        <v>7</v>
      </c>
      <c r="G16" s="70">
        <v>8</v>
      </c>
      <c r="H16" s="70">
        <f>SUM(F16:G16)</f>
        <v>15</v>
      </c>
      <c r="I16" s="70"/>
      <c r="J16" s="70"/>
      <c r="K16" s="70"/>
      <c r="L16" s="70"/>
      <c r="M16" s="8"/>
      <c r="N16" s="5">
        <f aca="true" t="shared" si="2" ref="N16:N34">D16+H16+L16</f>
        <v>15</v>
      </c>
      <c r="O16" s="8"/>
    </row>
    <row r="17" spans="1:15" ht="12.75">
      <c r="A17" s="1" t="s">
        <v>14</v>
      </c>
      <c r="B17" s="70">
        <v>3</v>
      </c>
      <c r="C17" s="70">
        <v>1</v>
      </c>
      <c r="D17" s="70">
        <f>SUM(B17:C17)</f>
        <v>4</v>
      </c>
      <c r="E17" s="70"/>
      <c r="F17" s="70">
        <v>1374</v>
      </c>
      <c r="G17" s="70">
        <v>516</v>
      </c>
      <c r="H17" s="70">
        <f aca="true" t="shared" si="3" ref="H17:H34">SUM(F17:G17)</f>
        <v>1890</v>
      </c>
      <c r="I17" s="70"/>
      <c r="J17" s="70"/>
      <c r="K17" s="70"/>
      <c r="L17" s="70"/>
      <c r="M17" s="5"/>
      <c r="N17" s="5">
        <f t="shared" si="2"/>
        <v>1894</v>
      </c>
      <c r="O17" s="5"/>
    </row>
    <row r="18" spans="1:15" ht="12.75">
      <c r="A18" s="1" t="s">
        <v>15</v>
      </c>
      <c r="B18" s="70"/>
      <c r="C18" s="70"/>
      <c r="D18" s="70"/>
      <c r="E18" s="70"/>
      <c r="F18" s="70">
        <v>88</v>
      </c>
      <c r="G18" s="70">
        <v>28</v>
      </c>
      <c r="H18" s="70">
        <f t="shared" si="3"/>
        <v>116</v>
      </c>
      <c r="I18" s="70"/>
      <c r="J18" s="70"/>
      <c r="K18" s="70"/>
      <c r="L18" s="70"/>
      <c r="M18" s="5"/>
      <c r="N18" s="5">
        <f t="shared" si="2"/>
        <v>116</v>
      </c>
      <c r="O18" s="5"/>
    </row>
    <row r="19" spans="1:15" ht="12.75">
      <c r="A19" s="1" t="s">
        <v>16</v>
      </c>
      <c r="B19" s="70">
        <v>1</v>
      </c>
      <c r="C19" s="70"/>
      <c r="D19" s="70">
        <f>SUM(B19:C19)</f>
        <v>1</v>
      </c>
      <c r="E19" s="70"/>
      <c r="F19" s="70">
        <v>176</v>
      </c>
      <c r="G19" s="70">
        <v>84</v>
      </c>
      <c r="H19" s="70">
        <f t="shared" si="3"/>
        <v>260</v>
      </c>
      <c r="I19" s="70"/>
      <c r="J19" s="70">
        <v>2</v>
      </c>
      <c r="K19" s="70"/>
      <c r="L19" s="70">
        <f>SUM(J19:K19)</f>
        <v>2</v>
      </c>
      <c r="M19" s="5"/>
      <c r="N19" s="5">
        <f t="shared" si="2"/>
        <v>263</v>
      </c>
      <c r="O19" s="5"/>
    </row>
    <row r="20" spans="1:15" ht="12.75">
      <c r="A20" s="1" t="s">
        <v>17</v>
      </c>
      <c r="B20" s="70"/>
      <c r="C20" s="70"/>
      <c r="D20" s="70"/>
      <c r="E20" s="70"/>
      <c r="F20" s="70">
        <v>881</v>
      </c>
      <c r="G20" s="70">
        <v>309</v>
      </c>
      <c r="H20" s="70">
        <f t="shared" si="3"/>
        <v>1190</v>
      </c>
      <c r="I20" s="70"/>
      <c r="J20" s="70">
        <v>1</v>
      </c>
      <c r="K20" s="70"/>
      <c r="L20" s="70">
        <f>SUM(J20:K20)</f>
        <v>1</v>
      </c>
      <c r="M20" s="5"/>
      <c r="N20" s="5">
        <f t="shared" si="2"/>
        <v>1191</v>
      </c>
      <c r="O20" s="5"/>
    </row>
    <row r="21" spans="1:15" ht="12.75">
      <c r="A21" s="1" t="s">
        <v>103</v>
      </c>
      <c r="B21" s="70"/>
      <c r="C21" s="70"/>
      <c r="D21" s="70"/>
      <c r="E21" s="70"/>
      <c r="F21" s="70">
        <v>5</v>
      </c>
      <c r="G21" s="70">
        <v>8</v>
      </c>
      <c r="H21" s="70">
        <f t="shared" si="3"/>
        <v>13</v>
      </c>
      <c r="I21" s="70"/>
      <c r="J21" s="70"/>
      <c r="K21" s="70"/>
      <c r="L21" s="70"/>
      <c r="M21" s="5"/>
      <c r="N21" s="5">
        <f t="shared" si="2"/>
        <v>13</v>
      </c>
      <c r="O21" s="5"/>
    </row>
    <row r="22" spans="1:15" ht="12.75">
      <c r="A22" s="1" t="s">
        <v>25</v>
      </c>
      <c r="B22" s="70"/>
      <c r="C22" s="70"/>
      <c r="D22" s="70"/>
      <c r="E22" s="70"/>
      <c r="F22" s="70">
        <v>165</v>
      </c>
      <c r="G22" s="70">
        <v>61</v>
      </c>
      <c r="H22" s="70">
        <f t="shared" si="3"/>
        <v>226</v>
      </c>
      <c r="I22" s="70"/>
      <c r="J22" s="70"/>
      <c r="K22" s="70"/>
      <c r="L22" s="70"/>
      <c r="M22" s="5"/>
      <c r="N22" s="5">
        <f t="shared" si="2"/>
        <v>226</v>
      </c>
      <c r="O22" s="5"/>
    </row>
    <row r="23" spans="1:15" ht="12.75">
      <c r="A23" s="1" t="s">
        <v>18</v>
      </c>
      <c r="B23" s="70"/>
      <c r="C23" s="70"/>
      <c r="D23" s="70"/>
      <c r="E23" s="70"/>
      <c r="F23" s="70">
        <v>219</v>
      </c>
      <c r="G23" s="70">
        <v>188</v>
      </c>
      <c r="H23" s="70">
        <f t="shared" si="3"/>
        <v>407</v>
      </c>
      <c r="I23" s="70"/>
      <c r="J23" s="70"/>
      <c r="K23" s="70"/>
      <c r="L23" s="70"/>
      <c r="M23" s="5"/>
      <c r="N23" s="5">
        <f t="shared" si="2"/>
        <v>407</v>
      </c>
      <c r="O23" s="5"/>
    </row>
    <row r="24" spans="1:15" ht="12.75">
      <c r="A24" s="1" t="s">
        <v>27</v>
      </c>
      <c r="B24" s="70"/>
      <c r="C24" s="70"/>
      <c r="D24" s="70"/>
      <c r="E24" s="70"/>
      <c r="F24" s="70">
        <v>101</v>
      </c>
      <c r="G24" s="70">
        <v>114</v>
      </c>
      <c r="H24" s="70">
        <f t="shared" si="3"/>
        <v>215</v>
      </c>
      <c r="I24" s="70"/>
      <c r="J24" s="70"/>
      <c r="K24" s="70"/>
      <c r="L24" s="70"/>
      <c r="M24" s="5"/>
      <c r="N24" s="5">
        <f t="shared" si="2"/>
        <v>215</v>
      </c>
      <c r="O24" s="5"/>
    </row>
    <row r="25" spans="1:15" ht="12.75">
      <c r="A25" s="1" t="s">
        <v>19</v>
      </c>
      <c r="B25" s="70"/>
      <c r="C25" s="70"/>
      <c r="D25" s="70"/>
      <c r="E25" s="70"/>
      <c r="F25" s="70">
        <v>60</v>
      </c>
      <c r="G25" s="70">
        <v>25</v>
      </c>
      <c r="H25" s="70">
        <f t="shared" si="3"/>
        <v>85</v>
      </c>
      <c r="I25" s="70"/>
      <c r="J25" s="70"/>
      <c r="K25" s="70"/>
      <c r="L25" s="70"/>
      <c r="M25" s="5"/>
      <c r="N25" s="5">
        <f t="shared" si="2"/>
        <v>85</v>
      </c>
      <c r="O25" s="5"/>
    </row>
    <row r="26" spans="1:15" ht="12.75">
      <c r="A26" s="1" t="s">
        <v>104</v>
      </c>
      <c r="B26" s="70"/>
      <c r="C26" s="70"/>
      <c r="D26" s="70"/>
      <c r="E26" s="70"/>
      <c r="F26" s="70">
        <v>5</v>
      </c>
      <c r="G26" s="70">
        <v>1</v>
      </c>
      <c r="H26" s="70">
        <f t="shared" si="3"/>
        <v>6</v>
      </c>
      <c r="I26" s="70"/>
      <c r="J26" s="70"/>
      <c r="K26" s="70"/>
      <c r="L26" s="70"/>
      <c r="M26" s="5"/>
      <c r="N26" s="5">
        <f t="shared" si="2"/>
        <v>6</v>
      </c>
      <c r="O26" s="5"/>
    </row>
    <row r="27" spans="1:15" ht="12.75">
      <c r="A27" s="1" t="s">
        <v>105</v>
      </c>
      <c r="B27" s="70"/>
      <c r="C27" s="70"/>
      <c r="D27" s="70"/>
      <c r="E27" s="70"/>
      <c r="F27" s="70">
        <v>6</v>
      </c>
      <c r="G27" s="70">
        <v>2</v>
      </c>
      <c r="H27" s="70">
        <f t="shared" si="3"/>
        <v>8</v>
      </c>
      <c r="I27" s="70"/>
      <c r="J27" s="70"/>
      <c r="K27" s="70"/>
      <c r="L27" s="70"/>
      <c r="M27" s="5"/>
      <c r="N27" s="5">
        <f t="shared" si="2"/>
        <v>8</v>
      </c>
      <c r="O27" s="5"/>
    </row>
    <row r="28" spans="1:15" ht="12.75">
      <c r="A28" s="1" t="s">
        <v>20</v>
      </c>
      <c r="B28" s="70">
        <v>7</v>
      </c>
      <c r="C28" s="70"/>
      <c r="D28" s="70">
        <f>SUM(B28:C28)</f>
        <v>7</v>
      </c>
      <c r="E28" s="70"/>
      <c r="F28" s="70">
        <v>1961</v>
      </c>
      <c r="G28" s="70">
        <v>863</v>
      </c>
      <c r="H28" s="70">
        <f t="shared" si="3"/>
        <v>2824</v>
      </c>
      <c r="I28" s="70"/>
      <c r="J28" s="70">
        <v>1</v>
      </c>
      <c r="K28" s="70"/>
      <c r="L28" s="70">
        <f>SUM(J28:K28)</f>
        <v>1</v>
      </c>
      <c r="M28" s="5"/>
      <c r="N28" s="5">
        <f t="shared" si="2"/>
        <v>2832</v>
      </c>
      <c r="O28" s="5"/>
    </row>
    <row r="29" spans="1:15" ht="12.75">
      <c r="A29" s="1" t="s">
        <v>21</v>
      </c>
      <c r="B29" s="70">
        <v>21</v>
      </c>
      <c r="C29" s="70">
        <v>5</v>
      </c>
      <c r="D29" s="70">
        <f>SUM(B29:C29)</f>
        <v>26</v>
      </c>
      <c r="E29" s="70"/>
      <c r="F29" s="70">
        <v>3413</v>
      </c>
      <c r="G29" s="70">
        <v>1708</v>
      </c>
      <c r="H29" s="70">
        <f t="shared" si="3"/>
        <v>5121</v>
      </c>
      <c r="I29" s="70"/>
      <c r="J29" s="70">
        <v>23</v>
      </c>
      <c r="K29" s="70">
        <v>31</v>
      </c>
      <c r="L29" s="70">
        <f>SUM(J29:K29)</f>
        <v>54</v>
      </c>
      <c r="M29" s="5"/>
      <c r="N29" s="5">
        <f t="shared" si="2"/>
        <v>5201</v>
      </c>
      <c r="O29" s="5"/>
    </row>
    <row r="30" spans="1:15" ht="12.75">
      <c r="A30" s="1" t="s">
        <v>31</v>
      </c>
      <c r="B30" s="70"/>
      <c r="C30" s="70"/>
      <c r="D30" s="70"/>
      <c r="E30" s="70"/>
      <c r="F30" s="70">
        <v>47</v>
      </c>
      <c r="G30" s="70">
        <v>50</v>
      </c>
      <c r="H30" s="70">
        <f t="shared" si="3"/>
        <v>97</v>
      </c>
      <c r="I30" s="70"/>
      <c r="J30" s="70"/>
      <c r="K30" s="70"/>
      <c r="L30" s="70"/>
      <c r="M30" s="5"/>
      <c r="N30" s="5">
        <f t="shared" si="2"/>
        <v>97</v>
      </c>
      <c r="O30" s="5"/>
    </row>
    <row r="31" spans="1:15" ht="12.75">
      <c r="A31" s="1" t="s">
        <v>22</v>
      </c>
      <c r="B31" s="70">
        <v>4</v>
      </c>
      <c r="C31" s="70">
        <v>2</v>
      </c>
      <c r="D31" s="70">
        <f>SUM(B31:C31)</f>
        <v>6</v>
      </c>
      <c r="E31" s="70"/>
      <c r="F31" s="70">
        <v>740</v>
      </c>
      <c r="G31" s="70">
        <v>513</v>
      </c>
      <c r="H31" s="70">
        <f t="shared" si="3"/>
        <v>1253</v>
      </c>
      <c r="I31" s="70"/>
      <c r="J31" s="70">
        <v>2</v>
      </c>
      <c r="K31" s="70"/>
      <c r="L31" s="70">
        <f>SUM(J31:K31)</f>
        <v>2</v>
      </c>
      <c r="M31" s="5"/>
      <c r="N31" s="5">
        <f t="shared" si="2"/>
        <v>1261</v>
      </c>
      <c r="O31" s="5"/>
    </row>
    <row r="32" spans="1:15" ht="12.75">
      <c r="A32" s="1" t="s">
        <v>32</v>
      </c>
      <c r="B32" s="70"/>
      <c r="C32" s="70"/>
      <c r="D32" s="70"/>
      <c r="E32" s="70"/>
      <c r="F32" s="70">
        <v>139</v>
      </c>
      <c r="G32" s="70">
        <v>95</v>
      </c>
      <c r="H32" s="70">
        <f t="shared" si="3"/>
        <v>234</v>
      </c>
      <c r="I32" s="70"/>
      <c r="J32" s="70"/>
      <c r="K32" s="70"/>
      <c r="L32" s="70"/>
      <c r="M32" s="5"/>
      <c r="N32" s="5">
        <f t="shared" si="2"/>
        <v>234</v>
      </c>
      <c r="O32" s="5"/>
    </row>
    <row r="33" spans="1:15" ht="12.75">
      <c r="A33" s="1" t="s">
        <v>23</v>
      </c>
      <c r="B33" s="70"/>
      <c r="C33" s="70"/>
      <c r="D33" s="70"/>
      <c r="E33" s="70"/>
      <c r="F33" s="70">
        <v>203</v>
      </c>
      <c r="G33" s="70">
        <v>143</v>
      </c>
      <c r="H33" s="70">
        <f t="shared" si="3"/>
        <v>346</v>
      </c>
      <c r="I33" s="70"/>
      <c r="J33" s="70"/>
      <c r="K33" s="70">
        <v>1</v>
      </c>
      <c r="L33" s="70">
        <f>SUM(K33)</f>
        <v>1</v>
      </c>
      <c r="M33" s="5"/>
      <c r="N33" s="5">
        <f t="shared" si="2"/>
        <v>347</v>
      </c>
      <c r="O33" s="5"/>
    </row>
    <row r="34" spans="1:15" ht="12.75">
      <c r="A34" s="1" t="s">
        <v>33</v>
      </c>
      <c r="B34" s="70"/>
      <c r="C34" s="70"/>
      <c r="D34" s="70"/>
      <c r="E34" s="70"/>
      <c r="F34" s="70">
        <v>3</v>
      </c>
      <c r="G34" s="70">
        <v>4</v>
      </c>
      <c r="H34" s="70">
        <f t="shared" si="3"/>
        <v>7</v>
      </c>
      <c r="I34" s="70"/>
      <c r="J34" s="70"/>
      <c r="K34" s="70"/>
      <c r="L34" s="70"/>
      <c r="M34" s="5"/>
      <c r="N34" s="5">
        <f t="shared" si="2"/>
        <v>7</v>
      </c>
      <c r="O34" s="5"/>
    </row>
    <row r="35" spans="1:15" ht="16.5" customHeight="1">
      <c r="A35" s="6" t="s">
        <v>64</v>
      </c>
      <c r="B35" s="49"/>
      <c r="C35" s="49"/>
      <c r="D35" s="49"/>
      <c r="E35" s="11"/>
      <c r="F35" s="11">
        <f>SUM(F36:F45)</f>
        <v>325</v>
      </c>
      <c r="G35" s="11">
        <f aca="true" t="shared" si="4" ref="G35:L35">SUM(G36:G45)</f>
        <v>313</v>
      </c>
      <c r="H35" s="11">
        <f>SUM(H36:H45)</f>
        <v>638</v>
      </c>
      <c r="I35" s="11">
        <f t="shared" si="4"/>
        <v>0</v>
      </c>
      <c r="J35" s="11">
        <f t="shared" si="4"/>
        <v>3</v>
      </c>
      <c r="K35" s="11">
        <f t="shared" si="4"/>
        <v>6</v>
      </c>
      <c r="L35" s="11">
        <f t="shared" si="4"/>
        <v>9</v>
      </c>
      <c r="M35" s="11"/>
      <c r="N35" s="11">
        <f>H35+L35</f>
        <v>647</v>
      </c>
      <c r="O35" s="11"/>
    </row>
    <row r="36" spans="1:15" ht="12.75" customHeight="1">
      <c r="A36" s="1" t="s">
        <v>99</v>
      </c>
      <c r="B36" s="5"/>
      <c r="C36" s="5"/>
      <c r="D36" s="5"/>
      <c r="E36" s="5"/>
      <c r="F36" s="5">
        <v>12</v>
      </c>
      <c r="G36" s="5">
        <v>6</v>
      </c>
      <c r="H36" s="5">
        <f>SUM(F36:G36)</f>
        <v>18</v>
      </c>
      <c r="I36" s="5"/>
      <c r="J36" s="5"/>
      <c r="K36" s="5"/>
      <c r="L36" s="5"/>
      <c r="M36" s="5"/>
      <c r="N36" s="5">
        <f aca="true" t="shared" si="5" ref="N36:N45">D36+H36+L36</f>
        <v>18</v>
      </c>
      <c r="O36" s="5"/>
    </row>
    <row r="37" spans="1:15" ht="12.75" customHeight="1">
      <c r="A37" s="1" t="s">
        <v>122</v>
      </c>
      <c r="B37" s="5"/>
      <c r="C37" s="5"/>
      <c r="D37" s="5"/>
      <c r="E37" s="5"/>
      <c r="F37" s="5">
        <v>1</v>
      </c>
      <c r="G37" s="5">
        <v>5</v>
      </c>
      <c r="H37" s="5">
        <f aca="true" t="shared" si="6" ref="H37:H45">SUM(F37:G37)</f>
        <v>6</v>
      </c>
      <c r="I37" s="5"/>
      <c r="J37" s="5"/>
      <c r="K37" s="5">
        <v>1</v>
      </c>
      <c r="L37" s="5">
        <f aca="true" t="shared" si="7" ref="L37:L44">SUM(J37:K37)</f>
        <v>1</v>
      </c>
      <c r="M37" s="5"/>
      <c r="N37" s="5">
        <f t="shared" si="5"/>
        <v>7</v>
      </c>
      <c r="O37" s="5"/>
    </row>
    <row r="38" spans="1:15" ht="12.75" customHeight="1">
      <c r="A38" s="1" t="s">
        <v>123</v>
      </c>
      <c r="B38" s="5"/>
      <c r="C38" s="5"/>
      <c r="D38" s="5"/>
      <c r="E38" s="5"/>
      <c r="F38" s="5">
        <v>6</v>
      </c>
      <c r="G38" s="5">
        <v>5</v>
      </c>
      <c r="H38" s="5">
        <f t="shared" si="6"/>
        <v>11</v>
      </c>
      <c r="I38" s="5"/>
      <c r="J38" s="5">
        <v>1</v>
      </c>
      <c r="K38" s="5"/>
      <c r="L38" s="5">
        <f t="shared" si="7"/>
        <v>1</v>
      </c>
      <c r="M38" s="5"/>
      <c r="N38" s="5">
        <f t="shared" si="5"/>
        <v>12</v>
      </c>
      <c r="O38" s="5"/>
    </row>
    <row r="39" spans="1:15" ht="12.75" customHeight="1">
      <c r="A39" s="1" t="s">
        <v>26</v>
      </c>
      <c r="B39" s="5"/>
      <c r="C39" s="5"/>
      <c r="D39" s="5"/>
      <c r="E39" s="5"/>
      <c r="F39" s="5">
        <v>12</v>
      </c>
      <c r="G39" s="5">
        <v>8</v>
      </c>
      <c r="H39" s="5">
        <f t="shared" si="6"/>
        <v>20</v>
      </c>
      <c r="I39" s="5"/>
      <c r="J39" s="5"/>
      <c r="K39" s="5"/>
      <c r="L39" s="5"/>
      <c r="M39" s="5"/>
      <c r="N39" s="5">
        <f t="shared" si="5"/>
        <v>20</v>
      </c>
      <c r="O39" s="5"/>
    </row>
    <row r="40" spans="1:15" s="1" customFormat="1" ht="12.75" customHeight="1">
      <c r="A40" s="1" t="s">
        <v>28</v>
      </c>
      <c r="B40" s="5"/>
      <c r="C40" s="5"/>
      <c r="D40" s="5"/>
      <c r="E40" s="5"/>
      <c r="F40" s="5">
        <v>21</v>
      </c>
      <c r="G40" s="5">
        <v>25</v>
      </c>
      <c r="H40" s="5">
        <f t="shared" si="6"/>
        <v>46</v>
      </c>
      <c r="I40" s="5"/>
      <c r="J40" s="5"/>
      <c r="K40" s="5">
        <v>3</v>
      </c>
      <c r="L40" s="5">
        <f t="shared" si="7"/>
        <v>3</v>
      </c>
      <c r="M40" s="5"/>
      <c r="N40" s="5">
        <f t="shared" si="5"/>
        <v>49</v>
      </c>
      <c r="O40" s="5"/>
    </row>
    <row r="41" spans="1:15" s="1" customFormat="1" ht="12.75" customHeight="1">
      <c r="A41" s="1" t="s">
        <v>29</v>
      </c>
      <c r="B41" s="5"/>
      <c r="C41" s="5"/>
      <c r="D41" s="5"/>
      <c r="E41" s="5"/>
      <c r="F41" s="5">
        <v>62</v>
      </c>
      <c r="G41" s="5">
        <v>77</v>
      </c>
      <c r="H41" s="5">
        <f t="shared" si="6"/>
        <v>139</v>
      </c>
      <c r="I41" s="5"/>
      <c r="J41" s="5"/>
      <c r="K41" s="5">
        <v>1</v>
      </c>
      <c r="L41" s="5">
        <f t="shared" si="7"/>
        <v>1</v>
      </c>
      <c r="M41" s="5"/>
      <c r="N41" s="5">
        <f t="shared" si="5"/>
        <v>140</v>
      </c>
      <c r="O41" s="5"/>
    </row>
    <row r="42" spans="1:15" s="1" customFormat="1" ht="12.75" customHeight="1">
      <c r="A42" s="1" t="s">
        <v>30</v>
      </c>
      <c r="B42" s="5"/>
      <c r="C42" s="5"/>
      <c r="D42" s="5"/>
      <c r="E42" s="5"/>
      <c r="F42" s="5">
        <v>196</v>
      </c>
      <c r="G42" s="5">
        <v>167</v>
      </c>
      <c r="H42" s="5">
        <f t="shared" si="6"/>
        <v>363</v>
      </c>
      <c r="I42" s="5"/>
      <c r="J42" s="5">
        <v>2</v>
      </c>
      <c r="K42" s="5"/>
      <c r="L42" s="5">
        <f t="shared" si="7"/>
        <v>2</v>
      </c>
      <c r="M42" s="5"/>
      <c r="N42" s="5">
        <f t="shared" si="5"/>
        <v>365</v>
      </c>
      <c r="O42" s="5"/>
    </row>
    <row r="43" spans="1:15" s="1" customFormat="1" ht="12.75" customHeight="1">
      <c r="A43" s="1" t="s">
        <v>124</v>
      </c>
      <c r="B43" s="5"/>
      <c r="C43" s="5"/>
      <c r="D43" s="5"/>
      <c r="E43" s="5"/>
      <c r="F43" s="5">
        <v>10</v>
      </c>
      <c r="G43" s="48">
        <v>12</v>
      </c>
      <c r="H43" s="5">
        <f t="shared" si="6"/>
        <v>22</v>
      </c>
      <c r="I43" s="5"/>
      <c r="J43" s="5"/>
      <c r="K43" s="5"/>
      <c r="L43" s="5"/>
      <c r="M43" s="5"/>
      <c r="N43" s="5">
        <f t="shared" si="5"/>
        <v>22</v>
      </c>
      <c r="O43" s="5"/>
    </row>
    <row r="44" spans="1:15" s="1" customFormat="1" ht="12.75" customHeight="1">
      <c r="A44" s="1" t="s">
        <v>125</v>
      </c>
      <c r="B44" s="5"/>
      <c r="C44" s="5"/>
      <c r="D44" s="5"/>
      <c r="E44" s="5"/>
      <c r="F44" s="5">
        <v>4</v>
      </c>
      <c r="G44" s="5">
        <v>5</v>
      </c>
      <c r="H44" s="5">
        <f t="shared" si="6"/>
        <v>9</v>
      </c>
      <c r="I44" s="5"/>
      <c r="J44" s="5"/>
      <c r="K44" s="5">
        <v>1</v>
      </c>
      <c r="L44" s="5">
        <f t="shared" si="7"/>
        <v>1</v>
      </c>
      <c r="M44" s="5"/>
      <c r="N44" s="5">
        <f t="shared" si="5"/>
        <v>10</v>
      </c>
      <c r="O44" s="5"/>
    </row>
    <row r="45" spans="1:15" s="1" customFormat="1" ht="12.75" customHeight="1">
      <c r="A45" s="1" t="s">
        <v>33</v>
      </c>
      <c r="B45" s="5"/>
      <c r="C45" s="5"/>
      <c r="D45" s="5"/>
      <c r="E45" s="5"/>
      <c r="F45" s="5">
        <v>1</v>
      </c>
      <c r="G45" s="5">
        <v>3</v>
      </c>
      <c r="H45" s="5">
        <f t="shared" si="6"/>
        <v>4</v>
      </c>
      <c r="I45" s="5"/>
      <c r="J45" s="5"/>
      <c r="K45" s="5"/>
      <c r="L45" s="5"/>
      <c r="M45" s="5"/>
      <c r="N45" s="5">
        <f t="shared" si="5"/>
        <v>4</v>
      </c>
      <c r="O45" s="5"/>
    </row>
    <row r="46" spans="1:15" s="1" customFormat="1" ht="16.5" customHeight="1">
      <c r="A46" s="6" t="s">
        <v>34</v>
      </c>
      <c r="B46" s="69"/>
      <c r="C46" s="69">
        <v>1</v>
      </c>
      <c r="D46" s="69">
        <v>1</v>
      </c>
      <c r="E46" s="69"/>
      <c r="F46" s="69">
        <f>SUM(F47:F52)</f>
        <v>122</v>
      </c>
      <c r="G46" s="69">
        <f>SUM(G47:G52)</f>
        <v>57</v>
      </c>
      <c r="H46" s="69">
        <f>SUM(H47:H52)</f>
        <v>179</v>
      </c>
      <c r="I46" s="69"/>
      <c r="J46" s="69"/>
      <c r="K46" s="69"/>
      <c r="L46" s="69"/>
      <c r="M46" s="69"/>
      <c r="N46" s="69">
        <f>D46+H46</f>
        <v>180</v>
      </c>
      <c r="O46" s="11"/>
    </row>
    <row r="47" spans="1:14" s="1" customFormat="1" ht="11.25">
      <c r="A47" s="1" t="s">
        <v>35</v>
      </c>
      <c r="B47" s="70"/>
      <c r="C47" s="70"/>
      <c r="D47" s="70"/>
      <c r="E47" s="70"/>
      <c r="F47" s="70">
        <v>20</v>
      </c>
      <c r="G47" s="70">
        <v>3</v>
      </c>
      <c r="H47" s="70">
        <v>23</v>
      </c>
      <c r="I47" s="70"/>
      <c r="J47" s="70"/>
      <c r="K47" s="70"/>
      <c r="L47" s="70"/>
      <c r="M47" s="70"/>
      <c r="N47" s="70">
        <f>D47+H47+L47</f>
        <v>23</v>
      </c>
    </row>
    <row r="48" spans="1:15" ht="12.75">
      <c r="A48" s="1" t="s">
        <v>88</v>
      </c>
      <c r="B48" s="70"/>
      <c r="C48" s="70"/>
      <c r="D48" s="70"/>
      <c r="E48" s="70"/>
      <c r="F48" s="70">
        <v>5</v>
      </c>
      <c r="G48" s="70">
        <v>2</v>
      </c>
      <c r="H48" s="70">
        <v>7</v>
      </c>
      <c r="I48" s="70"/>
      <c r="J48" s="70"/>
      <c r="K48" s="70"/>
      <c r="L48" s="70"/>
      <c r="M48" s="70"/>
      <c r="N48" s="70">
        <f>D48+H48+L48</f>
        <v>7</v>
      </c>
      <c r="O48" s="1"/>
    </row>
    <row r="49" spans="1:15" ht="12.75">
      <c r="A49" s="1" t="s">
        <v>115</v>
      </c>
      <c r="B49" s="70"/>
      <c r="C49" s="70"/>
      <c r="D49" s="70"/>
      <c r="E49" s="70"/>
      <c r="F49" s="70">
        <v>5</v>
      </c>
      <c r="G49" s="70">
        <v>1</v>
      </c>
      <c r="H49" s="70">
        <v>6</v>
      </c>
      <c r="I49" s="70"/>
      <c r="J49" s="70"/>
      <c r="K49" s="70"/>
      <c r="L49" s="70"/>
      <c r="M49" s="70"/>
      <c r="N49" s="70"/>
      <c r="O49" s="1"/>
    </row>
    <row r="50" spans="1:15" ht="12.75">
      <c r="A50" s="1" t="s">
        <v>36</v>
      </c>
      <c r="B50" s="70"/>
      <c r="C50" s="70"/>
      <c r="D50" s="70"/>
      <c r="E50" s="70"/>
      <c r="F50" s="70">
        <v>66</v>
      </c>
      <c r="G50" s="70">
        <v>43</v>
      </c>
      <c r="H50" s="70">
        <v>109</v>
      </c>
      <c r="I50" s="70"/>
      <c r="J50" s="70"/>
      <c r="K50" s="70"/>
      <c r="L50" s="70"/>
      <c r="M50" s="70"/>
      <c r="N50" s="70">
        <f>D50+H50+L50</f>
        <v>109</v>
      </c>
      <c r="O50" s="1"/>
    </row>
    <row r="51" spans="1:15" ht="12.75">
      <c r="A51" s="1" t="s">
        <v>87</v>
      </c>
      <c r="B51" s="70"/>
      <c r="C51" s="70">
        <v>1</v>
      </c>
      <c r="D51" s="70">
        <v>1</v>
      </c>
      <c r="E51" s="70"/>
      <c r="F51" s="70">
        <v>19</v>
      </c>
      <c r="G51" s="70">
        <v>1</v>
      </c>
      <c r="H51" s="70">
        <v>20</v>
      </c>
      <c r="I51" s="70"/>
      <c r="J51" s="70"/>
      <c r="K51" s="70"/>
      <c r="L51" s="70"/>
      <c r="M51" s="70"/>
      <c r="N51" s="70">
        <f>D51+H51+L51</f>
        <v>21</v>
      </c>
      <c r="O51" s="1"/>
    </row>
    <row r="52" spans="1:15" ht="12.75">
      <c r="A52" s="1" t="s">
        <v>33</v>
      </c>
      <c r="B52" s="70"/>
      <c r="C52" s="70"/>
      <c r="D52" s="70"/>
      <c r="E52" s="70"/>
      <c r="F52" s="70">
        <v>7</v>
      </c>
      <c r="G52" s="70">
        <v>7</v>
      </c>
      <c r="H52" s="70">
        <f>SUM(F52:G52)</f>
        <v>14</v>
      </c>
      <c r="I52" s="70"/>
      <c r="J52" s="70"/>
      <c r="K52" s="70"/>
      <c r="L52" s="70"/>
      <c r="M52" s="70"/>
      <c r="N52" s="70">
        <f>D52+H52+L52</f>
        <v>14</v>
      </c>
      <c r="O52" s="1"/>
    </row>
    <row r="53" spans="1:15" ht="12.75" customHeight="1">
      <c r="A53" s="66"/>
      <c r="B53" s="6"/>
      <c r="C53" s="6"/>
      <c r="D53" s="6"/>
      <c r="E53" s="1"/>
      <c r="F53" s="11"/>
      <c r="G53" s="11"/>
      <c r="H53" s="11"/>
      <c r="I53" s="6"/>
      <c r="J53" s="6"/>
      <c r="K53" s="6"/>
      <c r="L53" s="6"/>
      <c r="M53" s="6"/>
      <c r="N53" s="11"/>
      <c r="O53" s="11"/>
    </row>
    <row r="54" spans="1:15" ht="15" customHeight="1">
      <c r="A54" s="77" t="s">
        <v>136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5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1"/>
      <c r="O57" s="1"/>
    </row>
    <row r="58" spans="1:15" ht="12.75">
      <c r="A58" s="1"/>
      <c r="B58" s="1"/>
      <c r="C58" s="1"/>
      <c r="D58" s="1"/>
      <c r="E58" s="1"/>
      <c r="F58" s="5"/>
      <c r="G58" s="5"/>
      <c r="H58" s="1"/>
      <c r="I58" s="1"/>
      <c r="J58" s="1"/>
      <c r="K58" s="1"/>
      <c r="L58" s="1"/>
      <c r="M58" s="1"/>
      <c r="N58" s="1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1"/>
      <c r="O59" s="1"/>
    </row>
    <row r="60" ht="16.5" customHeight="1"/>
  </sheetData>
  <mergeCells count="7">
    <mergeCell ref="A54:N54"/>
    <mergeCell ref="A1:J1"/>
    <mergeCell ref="J7:L7"/>
    <mergeCell ref="B7:D7"/>
    <mergeCell ref="F7:H7"/>
    <mergeCell ref="A6:N6"/>
    <mergeCell ref="A4:N4"/>
  </mergeCells>
  <printOptions/>
  <pageMargins left="0.7874015748031497" right="0.3937007874015748" top="0.984251968503937" bottom="0.3937007874015748" header="0.5118110236220472" footer="0.5118110236220472"/>
  <pageSetup firstPageNumber="71" useFirstPageNumber="1" horizontalDpi="600" verticalDpi="600" orientation="portrait" paperSize="9" r:id="rId1"/>
  <headerFooter alignWithMargins="0">
    <oddHeader>&amp;R&amp;P</oddHeader>
  </headerFooter>
  <ignoredErrors>
    <ignoredError sqref="N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3">
      <selection activeCell="A21" sqref="A21"/>
    </sheetView>
  </sheetViews>
  <sheetFormatPr defaultColWidth="9.140625" defaultRowHeight="12.75"/>
  <cols>
    <col min="1" max="1" width="21.57421875" style="0" customWidth="1"/>
    <col min="2" max="2" width="5.8515625" style="0" customWidth="1"/>
    <col min="3" max="3" width="5.00390625" style="0" customWidth="1"/>
    <col min="4" max="4" width="4.8515625" style="0" customWidth="1"/>
    <col min="5" max="5" width="1.421875" style="0" customWidth="1"/>
    <col min="6" max="8" width="7.7109375" style="0" customWidth="1"/>
    <col min="9" max="9" width="1.421875" style="0" customWidth="1"/>
    <col min="10" max="10" width="5.8515625" style="0" customWidth="1"/>
    <col min="11" max="11" width="5.00390625" style="0" customWidth="1"/>
    <col min="12" max="12" width="4.57421875" style="0" customWidth="1"/>
    <col min="13" max="13" width="1.421875" style="0" customWidth="1"/>
    <col min="14" max="14" width="7.57421875" style="0" customWidth="1"/>
    <col min="15" max="15" width="5.7109375" style="0" customWidth="1"/>
    <col min="16" max="16" width="7.7109375" style="0" customWidth="1"/>
  </cols>
  <sheetData>
    <row r="1" spans="1:15" s="1" customFormat="1" ht="12.75" customHeight="1">
      <c r="A1" s="10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18" customHeight="1">
      <c r="A2" s="3" t="s">
        <v>66</v>
      </c>
      <c r="B2" s="81" t="s">
        <v>4</v>
      </c>
      <c r="C2" s="81"/>
      <c r="D2" s="81"/>
      <c r="E2" s="3"/>
      <c r="F2" s="81" t="s">
        <v>5</v>
      </c>
      <c r="G2" s="81"/>
      <c r="H2" s="81"/>
      <c r="I2" s="3"/>
      <c r="J2" s="81" t="s">
        <v>6</v>
      </c>
      <c r="K2" s="81"/>
      <c r="L2" s="81"/>
      <c r="M2" s="3"/>
      <c r="N2" s="17" t="s">
        <v>2</v>
      </c>
      <c r="O2" s="46"/>
    </row>
    <row r="3" spans="1:15" s="1" customFormat="1" ht="16.5" customHeight="1">
      <c r="A3" s="2" t="s">
        <v>3</v>
      </c>
      <c r="B3" s="4" t="s">
        <v>62</v>
      </c>
      <c r="C3" s="4" t="s">
        <v>63</v>
      </c>
      <c r="D3" s="4" t="s">
        <v>2</v>
      </c>
      <c r="E3" s="4"/>
      <c r="F3" s="4" t="s">
        <v>62</v>
      </c>
      <c r="G3" s="4" t="s">
        <v>63</v>
      </c>
      <c r="H3" s="4" t="s">
        <v>2</v>
      </c>
      <c r="I3" s="4"/>
      <c r="J3" s="4" t="s">
        <v>62</v>
      </c>
      <c r="K3" s="4" t="s">
        <v>63</v>
      </c>
      <c r="L3" s="4" t="s">
        <v>2</v>
      </c>
      <c r="M3" s="4"/>
      <c r="N3" s="4" t="s">
        <v>7</v>
      </c>
      <c r="O3" s="20"/>
    </row>
    <row r="4" spans="1:15" s="1" customFormat="1" ht="16.5" customHeight="1">
      <c r="A4" s="18" t="s">
        <v>65</v>
      </c>
      <c r="B4" s="69">
        <f>SUM(B5:B10)</f>
        <v>1</v>
      </c>
      <c r="C4" s="69">
        <f>SUM(C5:C10)</f>
        <v>2</v>
      </c>
      <c r="D4" s="69">
        <f>SUM(D5:D10)</f>
        <v>3</v>
      </c>
      <c r="E4" s="69"/>
      <c r="F4" s="69">
        <f>SUM(F5:F10)</f>
        <v>2372</v>
      </c>
      <c r="G4" s="69">
        <f>SUM(G5:G10)</f>
        <v>1932</v>
      </c>
      <c r="H4" s="69">
        <f>SUM(H5:H10)</f>
        <v>4304</v>
      </c>
      <c r="I4" s="69"/>
      <c r="J4" s="69">
        <f>SUM(J5:J10)</f>
        <v>14</v>
      </c>
      <c r="K4" s="69">
        <f>SUM(K5:K10)</f>
        <v>17</v>
      </c>
      <c r="L4" s="69">
        <f>SUM(L5:L10)</f>
        <v>31</v>
      </c>
      <c r="M4" s="69"/>
      <c r="N4" s="69">
        <f>D4+H4+L4</f>
        <v>4338</v>
      </c>
      <c r="O4" s="20"/>
    </row>
    <row r="5" spans="1:15" s="1" customFormat="1" ht="12.75" customHeight="1">
      <c r="A5" s="38" t="s">
        <v>89</v>
      </c>
      <c r="B5" s="70"/>
      <c r="C5" s="70"/>
      <c r="D5" s="70"/>
      <c r="E5" s="70"/>
      <c r="F5" s="70">
        <v>4</v>
      </c>
      <c r="G5" s="70">
        <v>6</v>
      </c>
      <c r="H5" s="70">
        <f aca="true" t="shared" si="0" ref="H5:H10">SUM(F5:G5)</f>
        <v>10</v>
      </c>
      <c r="I5" s="70"/>
      <c r="J5" s="70"/>
      <c r="K5" s="70"/>
      <c r="L5" s="70"/>
      <c r="M5" s="70"/>
      <c r="N5" s="70">
        <f aca="true" t="shared" si="1" ref="N5:N43">D5+H5+L5</f>
        <v>10</v>
      </c>
      <c r="O5" s="20"/>
    </row>
    <row r="6" spans="1:15" s="1" customFormat="1" ht="12.75" customHeight="1">
      <c r="A6" s="1" t="s">
        <v>80</v>
      </c>
      <c r="B6" s="70"/>
      <c r="C6" s="70">
        <v>1</v>
      </c>
      <c r="D6" s="70">
        <f>SUM(B6:C6)</f>
        <v>1</v>
      </c>
      <c r="E6" s="70"/>
      <c r="F6" s="70">
        <v>240</v>
      </c>
      <c r="G6" s="70">
        <v>168</v>
      </c>
      <c r="H6" s="70">
        <f t="shared" si="0"/>
        <v>408</v>
      </c>
      <c r="I6" s="70"/>
      <c r="J6" s="70">
        <v>1</v>
      </c>
      <c r="K6" s="70">
        <v>3</v>
      </c>
      <c r="L6" s="70">
        <f>SUM(J6:K6)</f>
        <v>4</v>
      </c>
      <c r="M6" s="70"/>
      <c r="N6" s="70">
        <f t="shared" si="1"/>
        <v>413</v>
      </c>
      <c r="O6" s="20"/>
    </row>
    <row r="7" spans="1:15" s="1" customFormat="1" ht="12.75" customHeight="1">
      <c r="A7" s="1" t="s">
        <v>81</v>
      </c>
      <c r="B7" s="70"/>
      <c r="C7" s="70"/>
      <c r="D7" s="70"/>
      <c r="E7" s="70"/>
      <c r="F7" s="70">
        <v>6</v>
      </c>
      <c r="G7" s="70">
        <v>7</v>
      </c>
      <c r="H7" s="70">
        <f t="shared" si="0"/>
        <v>13</v>
      </c>
      <c r="I7" s="70"/>
      <c r="J7" s="70"/>
      <c r="K7" s="70"/>
      <c r="L7" s="70"/>
      <c r="M7" s="70"/>
      <c r="N7" s="70">
        <f t="shared" si="1"/>
        <v>13</v>
      </c>
      <c r="O7" s="20"/>
    </row>
    <row r="8" spans="1:15" s="1" customFormat="1" ht="12.75" customHeight="1">
      <c r="A8" s="1" t="s">
        <v>82</v>
      </c>
      <c r="B8" s="70"/>
      <c r="C8" s="70"/>
      <c r="D8" s="70"/>
      <c r="E8" s="70"/>
      <c r="F8" s="70">
        <v>58</v>
      </c>
      <c r="G8" s="70">
        <v>39</v>
      </c>
      <c r="H8" s="70">
        <f t="shared" si="0"/>
        <v>97</v>
      </c>
      <c r="I8" s="70"/>
      <c r="J8" s="70"/>
      <c r="K8" s="70"/>
      <c r="L8" s="70"/>
      <c r="M8" s="70"/>
      <c r="N8" s="70">
        <f t="shared" si="1"/>
        <v>97</v>
      </c>
      <c r="O8" s="20"/>
    </row>
    <row r="9" spans="1:15" s="1" customFormat="1" ht="12.75" customHeight="1">
      <c r="A9" s="1" t="s">
        <v>37</v>
      </c>
      <c r="B9" s="70">
        <v>1</v>
      </c>
      <c r="C9" s="70">
        <v>1</v>
      </c>
      <c r="D9" s="70">
        <f>SUM(B9:C9)</f>
        <v>2</v>
      </c>
      <c r="E9" s="70"/>
      <c r="F9" s="70">
        <v>2055</v>
      </c>
      <c r="G9" s="70">
        <v>1700</v>
      </c>
      <c r="H9" s="70">
        <f t="shared" si="0"/>
        <v>3755</v>
      </c>
      <c r="I9" s="70"/>
      <c r="J9" s="70">
        <v>13</v>
      </c>
      <c r="K9" s="70">
        <v>13</v>
      </c>
      <c r="L9" s="70">
        <f>SUM(J9:K9)</f>
        <v>26</v>
      </c>
      <c r="M9" s="70"/>
      <c r="N9" s="70">
        <f t="shared" si="1"/>
        <v>3783</v>
      </c>
      <c r="O9" s="20"/>
    </row>
    <row r="10" spans="1:15" s="1" customFormat="1" ht="12.75" customHeight="1">
      <c r="A10" s="1" t="s">
        <v>33</v>
      </c>
      <c r="B10" s="70"/>
      <c r="C10" s="70"/>
      <c r="D10" s="70"/>
      <c r="E10" s="70"/>
      <c r="F10" s="70">
        <v>9</v>
      </c>
      <c r="G10" s="70">
        <v>12</v>
      </c>
      <c r="H10" s="70">
        <f t="shared" si="0"/>
        <v>21</v>
      </c>
      <c r="I10" s="70"/>
      <c r="J10" s="70"/>
      <c r="K10" s="70">
        <v>1</v>
      </c>
      <c r="L10" s="70">
        <f>SUM(J10:K10)</f>
        <v>1</v>
      </c>
      <c r="M10" s="70"/>
      <c r="N10" s="70">
        <f t="shared" si="1"/>
        <v>22</v>
      </c>
      <c r="O10" s="20"/>
    </row>
    <row r="11" spans="1:16" s="6" customFormat="1" ht="16.5" customHeight="1">
      <c r="A11" s="6" t="s">
        <v>38</v>
      </c>
      <c r="B11" s="69">
        <f>SUM(B12:B20)</f>
        <v>1</v>
      </c>
      <c r="C11" s="69">
        <f>SUM(C12:C20)</f>
        <v>1</v>
      </c>
      <c r="D11" s="69">
        <f>SUM(D12:D20)</f>
        <v>2</v>
      </c>
      <c r="E11" s="69"/>
      <c r="F11" s="69">
        <f>SUM(F12:F20)</f>
        <v>240</v>
      </c>
      <c r="G11" s="69">
        <f>SUM(G12:G20)</f>
        <v>156</v>
      </c>
      <c r="H11" s="69">
        <f>SUM(H12:H20)</f>
        <v>396</v>
      </c>
      <c r="I11" s="69"/>
      <c r="J11" s="69"/>
      <c r="K11" s="69">
        <f>SUM(K12:K20)</f>
        <v>1</v>
      </c>
      <c r="L11" s="69">
        <f>SUM(L12:L20)</f>
        <v>1</v>
      </c>
      <c r="M11" s="69"/>
      <c r="N11" s="69">
        <f t="shared" si="1"/>
        <v>399</v>
      </c>
      <c r="O11" s="11"/>
      <c r="P11" s="1"/>
    </row>
    <row r="12" spans="1:14" s="1" customFormat="1" ht="12.75" customHeight="1">
      <c r="A12" s="1" t="s">
        <v>39</v>
      </c>
      <c r="B12" s="70"/>
      <c r="C12" s="70"/>
      <c r="D12" s="70"/>
      <c r="E12" s="70"/>
      <c r="F12" s="70">
        <v>37</v>
      </c>
      <c r="G12" s="70">
        <v>29</v>
      </c>
      <c r="H12" s="70">
        <f>SUM(F12:G12)</f>
        <v>66</v>
      </c>
      <c r="I12" s="70"/>
      <c r="J12" s="70"/>
      <c r="K12" s="70"/>
      <c r="L12" s="70"/>
      <c r="M12" s="70"/>
      <c r="N12" s="70">
        <f t="shared" si="1"/>
        <v>66</v>
      </c>
    </row>
    <row r="13" spans="1:14" s="1" customFormat="1" ht="12.75" customHeight="1">
      <c r="A13" s="1" t="s">
        <v>40</v>
      </c>
      <c r="B13" s="70"/>
      <c r="C13" s="70"/>
      <c r="D13" s="70"/>
      <c r="E13" s="70"/>
      <c r="F13" s="70">
        <v>10</v>
      </c>
      <c r="G13" s="70">
        <v>3</v>
      </c>
      <c r="H13" s="70">
        <f aca="true" t="shared" si="2" ref="H13:H20">SUM(F13:G13)</f>
        <v>13</v>
      </c>
      <c r="I13" s="70"/>
      <c r="J13" s="70"/>
      <c r="K13" s="70"/>
      <c r="L13" s="70"/>
      <c r="M13" s="70"/>
      <c r="N13" s="70">
        <f t="shared" si="1"/>
        <v>13</v>
      </c>
    </row>
    <row r="14" spans="1:14" s="1" customFormat="1" ht="12.75" customHeight="1">
      <c r="A14" s="1" t="s">
        <v>41</v>
      </c>
      <c r="B14" s="70">
        <v>1</v>
      </c>
      <c r="C14" s="70"/>
      <c r="D14" s="70">
        <v>1</v>
      </c>
      <c r="E14" s="70"/>
      <c r="F14" s="70">
        <v>16</v>
      </c>
      <c r="G14" s="70">
        <v>21</v>
      </c>
      <c r="H14" s="70">
        <f t="shared" si="2"/>
        <v>37</v>
      </c>
      <c r="I14" s="70"/>
      <c r="J14" s="70"/>
      <c r="K14" s="70">
        <v>1</v>
      </c>
      <c r="L14" s="70">
        <v>1</v>
      </c>
      <c r="M14" s="70"/>
      <c r="N14" s="70">
        <f t="shared" si="1"/>
        <v>39</v>
      </c>
    </row>
    <row r="15" spans="1:14" s="1" customFormat="1" ht="12.75" customHeight="1">
      <c r="A15" s="1" t="s">
        <v>42</v>
      </c>
      <c r="B15" s="70"/>
      <c r="C15" s="70">
        <v>1</v>
      </c>
      <c r="D15" s="70">
        <v>1</v>
      </c>
      <c r="E15" s="70"/>
      <c r="F15" s="70">
        <v>129</v>
      </c>
      <c r="G15" s="70">
        <v>79</v>
      </c>
      <c r="H15" s="70">
        <f t="shared" si="2"/>
        <v>208</v>
      </c>
      <c r="I15" s="70"/>
      <c r="J15" s="70"/>
      <c r="K15" s="70"/>
      <c r="L15" s="70"/>
      <c r="M15" s="70"/>
      <c r="N15" s="70">
        <f t="shared" si="1"/>
        <v>209</v>
      </c>
    </row>
    <row r="16" spans="1:14" s="1" customFormat="1" ht="12.75" customHeight="1">
      <c r="A16" s="1" t="s">
        <v>116</v>
      </c>
      <c r="B16" s="70"/>
      <c r="C16" s="70"/>
      <c r="D16" s="70"/>
      <c r="E16" s="70"/>
      <c r="F16" s="70">
        <v>4</v>
      </c>
      <c r="G16" s="70">
        <v>5</v>
      </c>
      <c r="H16" s="70">
        <f t="shared" si="2"/>
        <v>9</v>
      </c>
      <c r="I16" s="70"/>
      <c r="J16" s="70"/>
      <c r="K16" s="70"/>
      <c r="L16" s="70"/>
      <c r="M16" s="70"/>
      <c r="N16" s="70">
        <f t="shared" si="1"/>
        <v>9</v>
      </c>
    </row>
    <row r="17" spans="1:14" s="1" customFormat="1" ht="12.75" customHeight="1">
      <c r="A17" s="1" t="s">
        <v>90</v>
      </c>
      <c r="B17" s="70"/>
      <c r="C17" s="70"/>
      <c r="D17" s="70"/>
      <c r="E17" s="70"/>
      <c r="F17" s="70">
        <v>6</v>
      </c>
      <c r="G17" s="70">
        <v>5</v>
      </c>
      <c r="H17" s="70">
        <f t="shared" si="2"/>
        <v>11</v>
      </c>
      <c r="I17" s="70"/>
      <c r="J17" s="70"/>
      <c r="K17" s="70"/>
      <c r="L17" s="70"/>
      <c r="M17" s="70"/>
      <c r="N17" s="70">
        <f t="shared" si="1"/>
        <v>11</v>
      </c>
    </row>
    <row r="18" spans="1:14" s="1" customFormat="1" ht="12.75" customHeight="1">
      <c r="A18" s="1" t="s">
        <v>43</v>
      </c>
      <c r="B18" s="70"/>
      <c r="C18" s="70"/>
      <c r="D18" s="70"/>
      <c r="E18" s="70"/>
      <c r="F18" s="70">
        <v>32</v>
      </c>
      <c r="G18" s="70">
        <v>10</v>
      </c>
      <c r="H18" s="70">
        <f t="shared" si="2"/>
        <v>42</v>
      </c>
      <c r="I18" s="70"/>
      <c r="J18" s="70"/>
      <c r="K18" s="70"/>
      <c r="L18" s="70"/>
      <c r="M18" s="70"/>
      <c r="N18" s="70">
        <f t="shared" si="1"/>
        <v>42</v>
      </c>
    </row>
    <row r="19" spans="1:14" s="1" customFormat="1" ht="12.75" customHeight="1">
      <c r="A19" s="1" t="s">
        <v>91</v>
      </c>
      <c r="B19" s="70"/>
      <c r="C19" s="70"/>
      <c r="D19" s="70"/>
      <c r="E19" s="70"/>
      <c r="F19" s="70">
        <v>4</v>
      </c>
      <c r="G19" s="70">
        <v>3</v>
      </c>
      <c r="H19" s="70">
        <f t="shared" si="2"/>
        <v>7</v>
      </c>
      <c r="I19" s="70"/>
      <c r="J19" s="70"/>
      <c r="K19" s="70"/>
      <c r="L19" s="70"/>
      <c r="M19" s="70"/>
      <c r="N19" s="70">
        <f t="shared" si="1"/>
        <v>7</v>
      </c>
    </row>
    <row r="20" spans="1:14" s="1" customFormat="1" ht="12.75" customHeight="1">
      <c r="A20" s="1" t="s">
        <v>33</v>
      </c>
      <c r="B20" s="70"/>
      <c r="C20" s="70"/>
      <c r="D20" s="70"/>
      <c r="E20" s="70"/>
      <c r="F20" s="70">
        <v>2</v>
      </c>
      <c r="G20" s="70">
        <v>1</v>
      </c>
      <c r="H20" s="70">
        <f t="shared" si="2"/>
        <v>3</v>
      </c>
      <c r="I20" s="70"/>
      <c r="J20" s="70"/>
      <c r="K20" s="70"/>
      <c r="L20" s="70"/>
      <c r="M20" s="70"/>
      <c r="N20" s="70">
        <f t="shared" si="1"/>
        <v>3</v>
      </c>
    </row>
    <row r="21" spans="1:15" s="1" customFormat="1" ht="16.5" customHeight="1">
      <c r="A21" s="6" t="s">
        <v>44</v>
      </c>
      <c r="B21" s="69">
        <f>SUM(B22:B40)</f>
        <v>5</v>
      </c>
      <c r="C21" s="69">
        <f>SUM(C22:C40)</f>
        <v>1</v>
      </c>
      <c r="D21" s="69">
        <f>SUM(D22:D40)</f>
        <v>6</v>
      </c>
      <c r="E21" s="69"/>
      <c r="F21" s="69">
        <f>SUM(F22:F40)</f>
        <v>343</v>
      </c>
      <c r="G21" s="69">
        <f>SUM(G22:G40)</f>
        <v>601</v>
      </c>
      <c r="H21" s="69">
        <f>SUM(H22:H40)</f>
        <v>944</v>
      </c>
      <c r="I21" s="69"/>
      <c r="J21" s="69"/>
      <c r="K21" s="69"/>
      <c r="L21" s="69"/>
      <c r="M21" s="69"/>
      <c r="N21" s="69">
        <f>D21+H21</f>
        <v>950</v>
      </c>
      <c r="O21" s="11"/>
    </row>
    <row r="22" spans="1:14" s="1" customFormat="1" ht="12.75" customHeight="1">
      <c r="A22" s="1" t="s">
        <v>117</v>
      </c>
      <c r="B22" s="70">
        <v>1</v>
      </c>
      <c r="C22" s="70"/>
      <c r="D22" s="70">
        <f>SUM(B22:C22)</f>
        <v>1</v>
      </c>
      <c r="E22" s="70"/>
      <c r="F22" s="70">
        <v>6</v>
      </c>
      <c r="G22" s="70">
        <v>3</v>
      </c>
      <c r="H22" s="70">
        <f>SUM(F22:G22)</f>
        <v>9</v>
      </c>
      <c r="I22" s="70"/>
      <c r="J22" s="70"/>
      <c r="K22" s="70"/>
      <c r="L22" s="70"/>
      <c r="M22" s="70"/>
      <c r="N22" s="70">
        <f t="shared" si="1"/>
        <v>10</v>
      </c>
    </row>
    <row r="23" spans="1:14" s="1" customFormat="1" ht="12.75" customHeight="1">
      <c r="A23" s="1" t="s">
        <v>45</v>
      </c>
      <c r="B23" s="70"/>
      <c r="C23" s="70"/>
      <c r="D23" s="70"/>
      <c r="E23" s="70"/>
      <c r="F23" s="70">
        <v>27</v>
      </c>
      <c r="G23" s="70">
        <v>39</v>
      </c>
      <c r="H23" s="70">
        <f aca="true" t="shared" si="3" ref="H23:H40">SUM(F23:G23)</f>
        <v>66</v>
      </c>
      <c r="I23" s="70"/>
      <c r="J23" s="70"/>
      <c r="K23" s="70"/>
      <c r="L23" s="70"/>
      <c r="M23" s="70"/>
      <c r="N23" s="70">
        <f t="shared" si="1"/>
        <v>66</v>
      </c>
    </row>
    <row r="24" spans="1:14" s="1" customFormat="1" ht="12.75" customHeight="1">
      <c r="A24" s="1" t="s">
        <v>109</v>
      </c>
      <c r="B24" s="70"/>
      <c r="C24" s="70"/>
      <c r="D24" s="70"/>
      <c r="E24" s="70"/>
      <c r="F24" s="70">
        <v>6</v>
      </c>
      <c r="G24" s="70">
        <v>14</v>
      </c>
      <c r="H24" s="70">
        <f t="shared" si="3"/>
        <v>20</v>
      </c>
      <c r="I24" s="70"/>
      <c r="J24" s="70"/>
      <c r="K24" s="70"/>
      <c r="L24" s="70"/>
      <c r="M24" s="70"/>
      <c r="N24" s="70">
        <f t="shared" si="1"/>
        <v>20</v>
      </c>
    </row>
    <row r="25" spans="1:14" s="1" customFormat="1" ht="12.75" customHeight="1">
      <c r="A25" s="1" t="s">
        <v>118</v>
      </c>
      <c r="B25" s="70"/>
      <c r="C25" s="70"/>
      <c r="D25" s="70"/>
      <c r="E25" s="70"/>
      <c r="F25" s="70">
        <v>5</v>
      </c>
      <c r="G25" s="70">
        <v>2</v>
      </c>
      <c r="H25" s="70">
        <f t="shared" si="3"/>
        <v>7</v>
      </c>
      <c r="I25" s="70"/>
      <c r="J25" s="70"/>
      <c r="K25" s="70"/>
      <c r="L25" s="70"/>
      <c r="M25" s="70"/>
      <c r="N25" s="70">
        <f t="shared" si="1"/>
        <v>7</v>
      </c>
    </row>
    <row r="26" spans="1:14" s="1" customFormat="1" ht="12.75" customHeight="1">
      <c r="A26" s="1" t="s">
        <v>46</v>
      </c>
      <c r="B26" s="70">
        <v>2</v>
      </c>
      <c r="C26" s="70"/>
      <c r="D26" s="70">
        <f>SUM(B26:C26)</f>
        <v>2</v>
      </c>
      <c r="E26" s="70"/>
      <c r="F26" s="70">
        <v>24</v>
      </c>
      <c r="G26" s="70">
        <v>16</v>
      </c>
      <c r="H26" s="70">
        <f t="shared" si="3"/>
        <v>40</v>
      </c>
      <c r="I26" s="70"/>
      <c r="J26" s="70"/>
      <c r="K26" s="70"/>
      <c r="L26" s="70"/>
      <c r="M26" s="70"/>
      <c r="N26" s="70">
        <f t="shared" si="1"/>
        <v>42</v>
      </c>
    </row>
    <row r="27" spans="1:14" s="1" customFormat="1" ht="12.75" customHeight="1">
      <c r="A27" s="1" t="s">
        <v>47</v>
      </c>
      <c r="B27" s="70"/>
      <c r="C27" s="70"/>
      <c r="D27" s="70"/>
      <c r="E27" s="70"/>
      <c r="F27" s="70">
        <v>74</v>
      </c>
      <c r="G27" s="70">
        <v>169</v>
      </c>
      <c r="H27" s="70">
        <f t="shared" si="3"/>
        <v>243</v>
      </c>
      <c r="I27" s="70"/>
      <c r="J27" s="70"/>
      <c r="K27" s="70"/>
      <c r="L27" s="70"/>
      <c r="M27" s="70"/>
      <c r="N27" s="70">
        <f t="shared" si="1"/>
        <v>243</v>
      </c>
    </row>
    <row r="28" spans="1:14" s="1" customFormat="1" ht="12.75" customHeight="1">
      <c r="A28" s="1" t="s">
        <v>119</v>
      </c>
      <c r="B28" s="70"/>
      <c r="C28" s="70"/>
      <c r="D28" s="70"/>
      <c r="E28" s="70"/>
      <c r="F28" s="70">
        <v>12</v>
      </c>
      <c r="G28" s="70">
        <v>4</v>
      </c>
      <c r="H28" s="70">
        <f t="shared" si="3"/>
        <v>16</v>
      </c>
      <c r="I28" s="70"/>
      <c r="J28" s="70"/>
      <c r="K28" s="70"/>
      <c r="L28" s="70"/>
      <c r="M28" s="70"/>
      <c r="N28" s="70">
        <f t="shared" si="1"/>
        <v>16</v>
      </c>
    </row>
    <row r="29" spans="1:14" s="1" customFormat="1" ht="12.75" customHeight="1">
      <c r="A29" s="1" t="s">
        <v>49</v>
      </c>
      <c r="B29" s="70">
        <v>1</v>
      </c>
      <c r="C29" s="70">
        <v>1</v>
      </c>
      <c r="D29" s="70">
        <f>SUM(B29:C29)</f>
        <v>2</v>
      </c>
      <c r="E29" s="70"/>
      <c r="F29" s="70">
        <v>59</v>
      </c>
      <c r="G29" s="70">
        <v>126</v>
      </c>
      <c r="H29" s="70">
        <f t="shared" si="3"/>
        <v>185</v>
      </c>
      <c r="I29" s="70"/>
      <c r="J29" s="70"/>
      <c r="K29" s="70"/>
      <c r="L29" s="70"/>
      <c r="M29" s="70"/>
      <c r="N29" s="70">
        <f t="shared" si="1"/>
        <v>187</v>
      </c>
    </row>
    <row r="30" spans="1:14" s="1" customFormat="1" ht="12.75" customHeight="1">
      <c r="A30" s="1" t="s">
        <v>48</v>
      </c>
      <c r="B30" s="70"/>
      <c r="C30" s="70"/>
      <c r="D30" s="70"/>
      <c r="E30" s="70"/>
      <c r="F30" s="70">
        <v>15</v>
      </c>
      <c r="G30" s="70">
        <v>3</v>
      </c>
      <c r="H30" s="70">
        <f t="shared" si="3"/>
        <v>18</v>
      </c>
      <c r="I30" s="70"/>
      <c r="J30" s="70"/>
      <c r="K30" s="70"/>
      <c r="L30" s="70"/>
      <c r="M30" s="70"/>
      <c r="N30" s="70">
        <f t="shared" si="1"/>
        <v>18</v>
      </c>
    </row>
    <row r="31" spans="1:14" s="1" customFormat="1" ht="12.75" customHeight="1">
      <c r="A31" s="1" t="s">
        <v>92</v>
      </c>
      <c r="B31" s="70"/>
      <c r="C31" s="70"/>
      <c r="D31" s="70"/>
      <c r="E31" s="70"/>
      <c r="F31" s="70">
        <v>15</v>
      </c>
      <c r="G31" s="70">
        <v>4</v>
      </c>
      <c r="H31" s="70">
        <f t="shared" si="3"/>
        <v>19</v>
      </c>
      <c r="I31" s="70"/>
      <c r="J31" s="70"/>
      <c r="K31" s="70"/>
      <c r="L31" s="70"/>
      <c r="M31" s="70"/>
      <c r="N31" s="70">
        <f t="shared" si="1"/>
        <v>19</v>
      </c>
    </row>
    <row r="32" spans="1:14" s="1" customFormat="1" ht="12.75" customHeight="1">
      <c r="A32" s="1" t="s">
        <v>120</v>
      </c>
      <c r="B32" s="70"/>
      <c r="C32" s="70"/>
      <c r="D32" s="70"/>
      <c r="E32" s="70"/>
      <c r="F32" s="70">
        <v>2</v>
      </c>
      <c r="G32" s="70">
        <v>14</v>
      </c>
      <c r="H32" s="70">
        <f t="shared" si="3"/>
        <v>16</v>
      </c>
      <c r="I32" s="70"/>
      <c r="J32" s="70"/>
      <c r="K32" s="70"/>
      <c r="L32" s="70"/>
      <c r="M32" s="70"/>
      <c r="N32" s="70">
        <f t="shared" si="1"/>
        <v>16</v>
      </c>
    </row>
    <row r="33" spans="1:14" s="1" customFormat="1" ht="12.75" customHeight="1">
      <c r="A33" s="1" t="s">
        <v>111</v>
      </c>
      <c r="B33" s="70"/>
      <c r="C33" s="70"/>
      <c r="D33" s="70"/>
      <c r="E33" s="70"/>
      <c r="F33" s="70"/>
      <c r="G33" s="70">
        <v>18</v>
      </c>
      <c r="H33" s="70">
        <f t="shared" si="3"/>
        <v>18</v>
      </c>
      <c r="I33" s="70"/>
      <c r="J33" s="70"/>
      <c r="K33" s="70"/>
      <c r="L33" s="70"/>
      <c r="M33" s="70"/>
      <c r="N33" s="70">
        <f t="shared" si="1"/>
        <v>18</v>
      </c>
    </row>
    <row r="34" spans="1:14" s="1" customFormat="1" ht="12.75" customHeight="1">
      <c r="A34" s="1" t="s">
        <v>50</v>
      </c>
      <c r="B34" s="70"/>
      <c r="C34" s="70"/>
      <c r="D34" s="70"/>
      <c r="E34" s="70"/>
      <c r="F34" s="70">
        <v>34</v>
      </c>
      <c r="G34" s="70">
        <v>71</v>
      </c>
      <c r="H34" s="70">
        <f t="shared" si="3"/>
        <v>105</v>
      </c>
      <c r="I34" s="70"/>
      <c r="J34" s="70"/>
      <c r="K34" s="70"/>
      <c r="L34" s="70"/>
      <c r="M34" s="70"/>
      <c r="N34" s="70">
        <f t="shared" si="1"/>
        <v>105</v>
      </c>
    </row>
    <row r="35" spans="1:14" s="1" customFormat="1" ht="12.75" customHeight="1">
      <c r="A35" s="1" t="s">
        <v>110</v>
      </c>
      <c r="B35" s="70"/>
      <c r="C35" s="70"/>
      <c r="D35" s="70"/>
      <c r="E35" s="70"/>
      <c r="F35" s="70">
        <v>16</v>
      </c>
      <c r="G35" s="70">
        <v>36</v>
      </c>
      <c r="H35" s="70">
        <f t="shared" si="3"/>
        <v>52</v>
      </c>
      <c r="I35" s="70"/>
      <c r="J35" s="70"/>
      <c r="K35" s="70"/>
      <c r="L35" s="70"/>
      <c r="M35" s="70"/>
      <c r="N35" s="70">
        <f t="shared" si="1"/>
        <v>52</v>
      </c>
    </row>
    <row r="36" spans="1:14" s="1" customFormat="1" ht="12.75" customHeight="1">
      <c r="A36" s="1" t="s">
        <v>93</v>
      </c>
      <c r="B36" s="70"/>
      <c r="C36" s="70"/>
      <c r="D36" s="70"/>
      <c r="E36" s="70"/>
      <c r="F36" s="70">
        <v>3</v>
      </c>
      <c r="G36" s="70">
        <v>2</v>
      </c>
      <c r="H36" s="70">
        <f t="shared" si="3"/>
        <v>5</v>
      </c>
      <c r="I36" s="70"/>
      <c r="J36" s="70"/>
      <c r="K36" s="70"/>
      <c r="L36" s="70"/>
      <c r="M36" s="70"/>
      <c r="N36" s="70">
        <f t="shared" si="1"/>
        <v>5</v>
      </c>
    </row>
    <row r="37" spans="1:14" s="1" customFormat="1" ht="12.75" customHeight="1">
      <c r="A37" s="1" t="s">
        <v>94</v>
      </c>
      <c r="B37" s="70"/>
      <c r="C37" s="70"/>
      <c r="D37" s="70"/>
      <c r="E37" s="70"/>
      <c r="F37" s="70">
        <v>7</v>
      </c>
      <c r="G37" s="70">
        <v>20</v>
      </c>
      <c r="H37" s="70">
        <f t="shared" si="3"/>
        <v>27</v>
      </c>
      <c r="I37" s="70"/>
      <c r="J37" s="70"/>
      <c r="K37" s="70"/>
      <c r="L37" s="70"/>
      <c r="M37" s="70"/>
      <c r="N37" s="70">
        <f t="shared" si="1"/>
        <v>27</v>
      </c>
    </row>
    <row r="38" spans="1:14" s="1" customFormat="1" ht="12.75" customHeight="1">
      <c r="A38" s="1" t="s">
        <v>51</v>
      </c>
      <c r="B38" s="70"/>
      <c r="C38" s="70"/>
      <c r="D38" s="70"/>
      <c r="E38" s="70"/>
      <c r="F38" s="70">
        <v>15</v>
      </c>
      <c r="G38" s="70">
        <v>46</v>
      </c>
      <c r="H38" s="70">
        <f t="shared" si="3"/>
        <v>61</v>
      </c>
      <c r="I38" s="70"/>
      <c r="J38" s="70"/>
      <c r="K38" s="70"/>
      <c r="L38" s="70"/>
      <c r="M38" s="70"/>
      <c r="N38" s="70">
        <f t="shared" si="1"/>
        <v>61</v>
      </c>
    </row>
    <row r="39" spans="1:14" s="1" customFormat="1" ht="12.75" customHeight="1">
      <c r="A39" s="1" t="s">
        <v>121</v>
      </c>
      <c r="B39" s="70"/>
      <c r="C39" s="70"/>
      <c r="D39" s="70"/>
      <c r="E39" s="70"/>
      <c r="F39" s="70">
        <v>11</v>
      </c>
      <c r="G39" s="70">
        <v>4</v>
      </c>
      <c r="H39" s="70">
        <f t="shared" si="3"/>
        <v>15</v>
      </c>
      <c r="I39" s="70"/>
      <c r="J39" s="70"/>
      <c r="K39" s="70"/>
      <c r="L39" s="70"/>
      <c r="M39" s="70"/>
      <c r="N39" s="70">
        <f t="shared" si="1"/>
        <v>15</v>
      </c>
    </row>
    <row r="40" spans="1:14" s="1" customFormat="1" ht="12.75" customHeight="1">
      <c r="A40" s="1" t="s">
        <v>33</v>
      </c>
      <c r="B40" s="70">
        <v>1</v>
      </c>
      <c r="C40" s="70"/>
      <c r="D40" s="70">
        <f>SUM(B40:C40)</f>
        <v>1</v>
      </c>
      <c r="E40" s="70"/>
      <c r="F40" s="70">
        <v>12</v>
      </c>
      <c r="G40" s="70">
        <v>10</v>
      </c>
      <c r="H40" s="70">
        <f t="shared" si="3"/>
        <v>22</v>
      </c>
      <c r="I40" s="70"/>
      <c r="J40" s="70"/>
      <c r="K40" s="70"/>
      <c r="L40" s="70"/>
      <c r="M40" s="70"/>
      <c r="N40" s="70">
        <f t="shared" si="1"/>
        <v>23</v>
      </c>
    </row>
    <row r="41" spans="1:15" s="1" customFormat="1" ht="16.5" customHeight="1">
      <c r="A41" s="6" t="s">
        <v>52</v>
      </c>
      <c r="B41" s="69">
        <f>SUM(B42:B43)</f>
        <v>12</v>
      </c>
      <c r="C41" s="69">
        <f>SUM(C42:C43)</f>
        <v>5</v>
      </c>
      <c r="D41" s="69">
        <f>SUM(D42:D43)</f>
        <v>17</v>
      </c>
      <c r="E41" s="69"/>
      <c r="F41" s="69">
        <f>SUM(F42:F43)</f>
        <v>1530</v>
      </c>
      <c r="G41" s="69">
        <f>SUM(G42:G43)</f>
        <v>1219</v>
      </c>
      <c r="H41" s="69">
        <f>SUM(H42:H43)</f>
        <v>2749</v>
      </c>
      <c r="I41" s="69"/>
      <c r="J41" s="69">
        <f>SUM(J42:J43)</f>
        <v>9</v>
      </c>
      <c r="K41" s="69">
        <f>SUM(K42:K43)</f>
        <v>3</v>
      </c>
      <c r="L41" s="69">
        <f>SUM(L42:L43)</f>
        <v>12</v>
      </c>
      <c r="M41" s="69"/>
      <c r="N41" s="69">
        <f t="shared" si="1"/>
        <v>2778</v>
      </c>
      <c r="O41" s="11"/>
    </row>
    <row r="42" spans="1:14" s="1" customFormat="1" ht="12.75" customHeight="1">
      <c r="A42" s="1" t="s">
        <v>53</v>
      </c>
      <c r="B42" s="70">
        <v>11</v>
      </c>
      <c r="C42" s="70">
        <v>5</v>
      </c>
      <c r="D42" s="70">
        <v>16</v>
      </c>
      <c r="E42" s="70"/>
      <c r="F42" s="70">
        <v>1375</v>
      </c>
      <c r="G42" s="70">
        <v>1121</v>
      </c>
      <c r="H42" s="70">
        <v>2496</v>
      </c>
      <c r="I42" s="70"/>
      <c r="J42" s="70">
        <v>9</v>
      </c>
      <c r="K42" s="70">
        <v>2</v>
      </c>
      <c r="L42" s="70">
        <v>11</v>
      </c>
      <c r="M42" s="70"/>
      <c r="N42" s="70">
        <f t="shared" si="1"/>
        <v>2523</v>
      </c>
    </row>
    <row r="43" spans="1:14" s="1" customFormat="1" ht="12.75" customHeight="1">
      <c r="A43" s="1" t="s">
        <v>54</v>
      </c>
      <c r="B43" s="70">
        <v>1</v>
      </c>
      <c r="C43" s="70"/>
      <c r="D43" s="70">
        <v>1</v>
      </c>
      <c r="E43" s="70"/>
      <c r="F43" s="70">
        <v>155</v>
      </c>
      <c r="G43" s="70">
        <v>98</v>
      </c>
      <c r="H43" s="70">
        <v>253</v>
      </c>
      <c r="I43" s="70"/>
      <c r="J43" s="70"/>
      <c r="K43" s="70">
        <v>1</v>
      </c>
      <c r="L43" s="70">
        <v>1</v>
      </c>
      <c r="M43" s="70"/>
      <c r="N43" s="70">
        <f t="shared" si="1"/>
        <v>255</v>
      </c>
    </row>
    <row r="44" spans="2:14" s="1" customFormat="1" ht="11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5" s="1" customFormat="1" ht="16.5" customHeight="1">
      <c r="A45" s="13" t="s">
        <v>137</v>
      </c>
      <c r="B45" s="14">
        <f>B41+B21+B11+B4+'6.1'!B14+'6.1'!B9</f>
        <v>324</v>
      </c>
      <c r="C45" s="14">
        <f>C4+'6.1'!C14+'6.1'!C9</f>
        <v>145</v>
      </c>
      <c r="D45" s="14">
        <f>D41+D21+D11+D4+'6.1'!D14+'6.1'!D9</f>
        <v>476</v>
      </c>
      <c r="E45" s="14"/>
      <c r="F45" s="14">
        <f>F41+F21+F11+F4+'6.1'!F46+'6.1'!F35+'6.1'!F14+'6.1'!F9</f>
        <v>16090</v>
      </c>
      <c r="G45" s="14">
        <f>G41+G21+G11+G4+'6.1'!G46+'6.1'!G35+'6.1'!G14+'6.1'!G9</f>
        <v>9770</v>
      </c>
      <c r="H45" s="14">
        <f>H41+H21+H11+H4+'6.1'!H46+'6.1'!H35+'6.1'!H14+'6.1'!H9</f>
        <v>25860</v>
      </c>
      <c r="I45" s="14"/>
      <c r="J45" s="14">
        <f>J41+J4+'6.1'!J35+'6.1'!J14+'6.1'!J9</f>
        <v>56</v>
      </c>
      <c r="K45" s="14">
        <f>K41+K11+K4+'6.1'!K35+'6.1'!K14+'6.1'!K9</f>
        <v>61</v>
      </c>
      <c r="L45" s="14">
        <f>L41+L11+L4+'6.1'!L35+'6.1'!L14+'6.1'!L9</f>
        <v>117</v>
      </c>
      <c r="M45" s="14"/>
      <c r="N45" s="14">
        <f>N41+N21+N11+N4+'6.1'!N46+'6.1'!N35+'6.1'!N14+'6.1'!N9</f>
        <v>26454</v>
      </c>
      <c r="O45" s="47"/>
    </row>
    <row r="46" spans="1:16" s="1" customFormat="1" ht="24" customHeight="1">
      <c r="A46" s="52"/>
      <c r="B46" s="47"/>
      <c r="C46" s="47"/>
      <c r="D46" s="47"/>
      <c r="E46" s="50"/>
      <c r="F46" s="47"/>
      <c r="G46" s="47"/>
      <c r="H46" s="47"/>
      <c r="I46" s="50"/>
      <c r="J46" s="47"/>
      <c r="K46" s="47"/>
      <c r="L46" s="47"/>
      <c r="M46" s="50"/>
      <c r="N46" s="47"/>
      <c r="O46" s="47"/>
      <c r="P46" s="47"/>
    </row>
    <row r="47" spans="1:15" s="1" customFormat="1" ht="15" customHeight="1">
      <c r="A47" s="88" t="s">
        <v>138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23"/>
    </row>
    <row r="48" spans="1:15" s="1" customFormat="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="1" customFormat="1" ht="11.25"/>
  </sheetData>
  <mergeCells count="4">
    <mergeCell ref="B2:D2"/>
    <mergeCell ref="F2:H2"/>
    <mergeCell ref="J2:L2"/>
    <mergeCell ref="A47:N47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J23" sqref="J23"/>
    </sheetView>
  </sheetViews>
  <sheetFormatPr defaultColWidth="9.140625" defaultRowHeight="12.75"/>
  <cols>
    <col min="1" max="1" width="21.421875" style="0" customWidth="1"/>
    <col min="2" max="9" width="5.7109375" style="0" customWidth="1"/>
    <col min="10" max="10" width="7.57421875" style="0" customWidth="1"/>
    <col min="11" max="11" width="6.00390625" style="0" customWidth="1"/>
  </cols>
  <sheetData>
    <row r="1" spans="1:11" ht="25.5" customHeight="1">
      <c r="A1" s="85" t="s">
        <v>126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7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7" customHeight="1">
      <c r="A3" s="89" t="s">
        <v>127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7" customFormat="1" ht="18.75" customHeight="1">
      <c r="A4" s="39" t="s">
        <v>96</v>
      </c>
      <c r="B4" s="16" t="s">
        <v>97</v>
      </c>
      <c r="C4" s="17"/>
      <c r="D4" s="17"/>
      <c r="E4" s="17"/>
      <c r="F4" s="17"/>
      <c r="G4" s="17"/>
      <c r="H4" s="17"/>
      <c r="I4" s="17"/>
      <c r="J4" s="40" t="s">
        <v>2</v>
      </c>
      <c r="K4" s="40" t="s">
        <v>1</v>
      </c>
    </row>
    <row r="5" spans="1:11" s="7" customFormat="1" ht="15" customHeight="1">
      <c r="A5" s="41" t="s">
        <v>85</v>
      </c>
      <c r="B5" s="42" t="s">
        <v>98</v>
      </c>
      <c r="C5" s="43" t="s">
        <v>55</v>
      </c>
      <c r="D5" s="43" t="s">
        <v>56</v>
      </c>
      <c r="E5" s="43" t="s">
        <v>57</v>
      </c>
      <c r="F5" s="43" t="s">
        <v>58</v>
      </c>
      <c r="G5" s="43" t="s">
        <v>59</v>
      </c>
      <c r="H5" s="43" t="s">
        <v>60</v>
      </c>
      <c r="I5" s="43" t="s">
        <v>61</v>
      </c>
      <c r="J5" s="4"/>
      <c r="K5" s="4"/>
    </row>
    <row r="6" spans="1:11" s="9" customFormat="1" ht="18.75" customHeight="1">
      <c r="A6" s="6" t="s">
        <v>4</v>
      </c>
      <c r="B6" s="75" t="s">
        <v>147</v>
      </c>
      <c r="C6" s="11">
        <f aca="true" t="shared" si="0" ref="C6:J6">SUM(C7:C8)</f>
        <v>331</v>
      </c>
      <c r="D6" s="11">
        <f t="shared" si="0"/>
        <v>103</v>
      </c>
      <c r="E6" s="11">
        <f t="shared" si="0"/>
        <v>27</v>
      </c>
      <c r="F6" s="11">
        <f t="shared" si="0"/>
        <v>12</v>
      </c>
      <c r="G6" s="11">
        <f t="shared" si="0"/>
        <v>3</v>
      </c>
      <c r="H6" s="11">
        <f t="shared" si="0"/>
        <v>1</v>
      </c>
      <c r="I6" s="76" t="s">
        <v>143</v>
      </c>
      <c r="J6" s="11">
        <f t="shared" si="0"/>
        <v>477</v>
      </c>
      <c r="K6" s="56">
        <f>J6/J$6*100</f>
        <v>100</v>
      </c>
    </row>
    <row r="7" spans="1:11" s="9" customFormat="1" ht="12.75">
      <c r="A7" s="12" t="s">
        <v>62</v>
      </c>
      <c r="B7" s="75" t="s">
        <v>147</v>
      </c>
      <c r="C7" s="70">
        <v>238</v>
      </c>
      <c r="D7" s="70">
        <v>59</v>
      </c>
      <c r="E7" s="70">
        <v>19</v>
      </c>
      <c r="F7" s="70">
        <v>6</v>
      </c>
      <c r="G7" s="70">
        <v>2</v>
      </c>
      <c r="H7" s="76" t="s">
        <v>143</v>
      </c>
      <c r="I7" s="76" t="s">
        <v>143</v>
      </c>
      <c r="J7" s="70">
        <f>SUM(C7:I7)</f>
        <v>324</v>
      </c>
      <c r="K7" s="68">
        <f>J7/J$6*100</f>
        <v>67.9245283018868</v>
      </c>
    </row>
    <row r="8" spans="1:11" s="9" customFormat="1" ht="12.75">
      <c r="A8" s="12" t="s">
        <v>63</v>
      </c>
      <c r="B8" s="75" t="s">
        <v>147</v>
      </c>
      <c r="C8" s="70">
        <v>93</v>
      </c>
      <c r="D8" s="70">
        <v>44</v>
      </c>
      <c r="E8" s="70">
        <v>8</v>
      </c>
      <c r="F8" s="70">
        <v>6</v>
      </c>
      <c r="G8" s="70">
        <v>1</v>
      </c>
      <c r="H8" s="70">
        <v>1</v>
      </c>
      <c r="I8" s="76" t="s">
        <v>143</v>
      </c>
      <c r="J8" s="70">
        <f>SUM(C8:I8)</f>
        <v>153</v>
      </c>
      <c r="K8" s="68">
        <f>J8/J$6*100</f>
        <v>32.075471698113205</v>
      </c>
    </row>
    <row r="9" spans="1:11" s="9" customFormat="1" ht="12.75">
      <c r="A9" s="1"/>
      <c r="B9" s="5"/>
      <c r="C9" s="5"/>
      <c r="D9" s="5"/>
      <c r="E9" s="5"/>
      <c r="F9" s="5"/>
      <c r="G9" s="5"/>
      <c r="H9" s="5"/>
      <c r="I9" s="5"/>
      <c r="J9" s="5"/>
      <c r="K9" s="55"/>
    </row>
    <row r="10" spans="1:11" s="9" customFormat="1" ht="12.75" customHeight="1">
      <c r="A10" s="6" t="s">
        <v>5</v>
      </c>
      <c r="B10" s="11">
        <f>SUM(B11:B12)</f>
        <v>2210</v>
      </c>
      <c r="C10" s="11">
        <f aca="true" t="shared" si="1" ref="C10:J10">SUM(C11:C12)</f>
        <v>14733</v>
      </c>
      <c r="D10" s="11">
        <f t="shared" si="1"/>
        <v>6662</v>
      </c>
      <c r="E10" s="11">
        <f t="shared" si="1"/>
        <v>1191</v>
      </c>
      <c r="F10" s="11">
        <f t="shared" si="1"/>
        <v>385</v>
      </c>
      <c r="G10" s="11">
        <f t="shared" si="1"/>
        <v>182</v>
      </c>
      <c r="H10" s="11">
        <f t="shared" si="1"/>
        <v>67</v>
      </c>
      <c r="I10" s="11">
        <f t="shared" si="1"/>
        <v>6</v>
      </c>
      <c r="J10" s="11">
        <f t="shared" si="1"/>
        <v>25436</v>
      </c>
      <c r="K10" s="56">
        <f>J10/J$10*100</f>
        <v>100</v>
      </c>
    </row>
    <row r="11" spans="1:11" s="9" customFormat="1" ht="12.75">
      <c r="A11" s="12" t="s">
        <v>62</v>
      </c>
      <c r="B11" s="70">
        <v>1642</v>
      </c>
      <c r="C11" s="70">
        <v>9353</v>
      </c>
      <c r="D11" s="70">
        <v>3926</v>
      </c>
      <c r="E11" s="70">
        <v>639</v>
      </c>
      <c r="F11" s="70">
        <v>186</v>
      </c>
      <c r="G11" s="70">
        <v>75</v>
      </c>
      <c r="H11" s="70">
        <v>31</v>
      </c>
      <c r="I11" s="70">
        <v>3</v>
      </c>
      <c r="J11" s="70">
        <f>SUM(B11:I11)</f>
        <v>15855</v>
      </c>
      <c r="K11" s="68">
        <f>J11/J$10*100</f>
        <v>62.332913980185566</v>
      </c>
    </row>
    <row r="12" spans="1:11" s="9" customFormat="1" ht="12.75">
      <c r="A12" s="12" t="s">
        <v>63</v>
      </c>
      <c r="B12" s="70">
        <v>568</v>
      </c>
      <c r="C12" s="70">
        <v>5380</v>
      </c>
      <c r="D12" s="70">
        <v>2736</v>
      </c>
      <c r="E12" s="70">
        <v>552</v>
      </c>
      <c r="F12" s="70">
        <v>199</v>
      </c>
      <c r="G12" s="70">
        <v>107</v>
      </c>
      <c r="H12" s="70">
        <v>36</v>
      </c>
      <c r="I12" s="70">
        <v>3</v>
      </c>
      <c r="J12" s="70">
        <f>SUM(B12:I12)</f>
        <v>9581</v>
      </c>
      <c r="K12" s="68">
        <f>J12/J$10*100</f>
        <v>37.66708601981444</v>
      </c>
    </row>
    <row r="13" spans="1:11" s="9" customFormat="1" ht="12.75">
      <c r="A13" s="1"/>
      <c r="B13" s="5"/>
      <c r="C13" s="5"/>
      <c r="D13" s="5"/>
      <c r="E13" s="5"/>
      <c r="F13" s="5"/>
      <c r="G13" s="5"/>
      <c r="H13" s="5"/>
      <c r="I13" s="5"/>
      <c r="J13" s="5"/>
      <c r="K13" s="55"/>
    </row>
    <row r="14" spans="1:11" s="9" customFormat="1" ht="12.75" customHeight="1">
      <c r="A14" s="6" t="s">
        <v>6</v>
      </c>
      <c r="B14" s="76" t="s">
        <v>143</v>
      </c>
      <c r="C14" s="11">
        <f aca="true" t="shared" si="2" ref="C14:J14">SUM(C15:C16)</f>
        <v>21</v>
      </c>
      <c r="D14" s="11">
        <f t="shared" si="2"/>
        <v>48</v>
      </c>
      <c r="E14" s="11">
        <f t="shared" si="2"/>
        <v>19</v>
      </c>
      <c r="F14" s="11">
        <f t="shared" si="2"/>
        <v>10</v>
      </c>
      <c r="G14" s="11">
        <f t="shared" si="2"/>
        <v>10</v>
      </c>
      <c r="H14" s="11">
        <f t="shared" si="2"/>
        <v>9</v>
      </c>
      <c r="I14" s="76" t="s">
        <v>143</v>
      </c>
      <c r="J14" s="11">
        <f t="shared" si="2"/>
        <v>117</v>
      </c>
      <c r="K14" s="56">
        <f>J14/J$14*100</f>
        <v>100</v>
      </c>
    </row>
    <row r="15" spans="1:11" s="9" customFormat="1" ht="12.75">
      <c r="A15" s="12" t="s">
        <v>62</v>
      </c>
      <c r="B15" s="76" t="s">
        <v>143</v>
      </c>
      <c r="C15" s="70">
        <v>11</v>
      </c>
      <c r="D15" s="70">
        <v>25</v>
      </c>
      <c r="E15" s="70">
        <v>14</v>
      </c>
      <c r="F15" s="70">
        <v>2</v>
      </c>
      <c r="G15" s="70">
        <v>3</v>
      </c>
      <c r="H15" s="70">
        <v>1</v>
      </c>
      <c r="I15" s="76" t="s">
        <v>143</v>
      </c>
      <c r="J15" s="70">
        <f>SUM(C15:I15)</f>
        <v>56</v>
      </c>
      <c r="K15" s="68">
        <f>J15/J$14*100</f>
        <v>47.863247863247864</v>
      </c>
    </row>
    <row r="16" spans="1:11" s="9" customFormat="1" ht="12.75">
      <c r="A16" s="12" t="s">
        <v>63</v>
      </c>
      <c r="B16" s="76" t="s">
        <v>143</v>
      </c>
      <c r="C16" s="70">
        <v>10</v>
      </c>
      <c r="D16" s="70">
        <v>23</v>
      </c>
      <c r="E16" s="70">
        <v>5</v>
      </c>
      <c r="F16" s="70">
        <v>8</v>
      </c>
      <c r="G16" s="70">
        <v>7</v>
      </c>
      <c r="H16" s="70">
        <v>8</v>
      </c>
      <c r="I16" s="76" t="s">
        <v>143</v>
      </c>
      <c r="J16" s="70">
        <f>SUM(C16:I16)</f>
        <v>61</v>
      </c>
      <c r="K16" s="68">
        <f>J16/J$14*100</f>
        <v>52.13675213675214</v>
      </c>
    </row>
    <row r="17" spans="1:11" s="9" customFormat="1" ht="12.75">
      <c r="A17" s="1"/>
      <c r="B17" s="5"/>
      <c r="C17" s="5"/>
      <c r="D17" s="5"/>
      <c r="E17" s="5"/>
      <c r="F17" s="5"/>
      <c r="G17" s="5"/>
      <c r="H17" s="5"/>
      <c r="I17" s="5"/>
      <c r="J17" s="5"/>
      <c r="K17" s="55"/>
    </row>
    <row r="18" spans="1:11" s="9" customFormat="1" ht="12.75">
      <c r="A18" s="6" t="s">
        <v>2</v>
      </c>
      <c r="B18" s="11">
        <f>SUM(B19:B20)</f>
        <v>2210</v>
      </c>
      <c r="C18" s="11">
        <f>SUM(C19:C20)</f>
        <v>15085</v>
      </c>
      <c r="D18" s="11">
        <f aca="true" t="shared" si="3" ref="D18:J18">SUM(D19:D20)</f>
        <v>6813</v>
      </c>
      <c r="E18" s="11">
        <f t="shared" si="3"/>
        <v>1237</v>
      </c>
      <c r="F18" s="11">
        <f t="shared" si="3"/>
        <v>407</v>
      </c>
      <c r="G18" s="11">
        <f t="shared" si="3"/>
        <v>195</v>
      </c>
      <c r="H18" s="11">
        <f>SUM(H19:H20)</f>
        <v>77</v>
      </c>
      <c r="I18" s="11">
        <f t="shared" si="3"/>
        <v>6</v>
      </c>
      <c r="J18" s="11">
        <f t="shared" si="3"/>
        <v>26030</v>
      </c>
      <c r="K18" s="56">
        <f>J18/J$18*100</f>
        <v>100</v>
      </c>
    </row>
    <row r="19" spans="1:11" s="9" customFormat="1" ht="12.75">
      <c r="A19" s="12" t="s">
        <v>62</v>
      </c>
      <c r="B19" s="70">
        <f>B11</f>
        <v>1642</v>
      </c>
      <c r="C19" s="70">
        <f aca="true" t="shared" si="4" ref="C19:G20">C7+C11+C15</f>
        <v>9602</v>
      </c>
      <c r="D19" s="70">
        <f t="shared" si="4"/>
        <v>4010</v>
      </c>
      <c r="E19" s="70">
        <f t="shared" si="4"/>
        <v>672</v>
      </c>
      <c r="F19" s="70">
        <f t="shared" si="4"/>
        <v>194</v>
      </c>
      <c r="G19" s="70">
        <f t="shared" si="4"/>
        <v>80</v>
      </c>
      <c r="H19" s="70">
        <f>H11+H15</f>
        <v>32</v>
      </c>
      <c r="I19" s="70">
        <f>I11</f>
        <v>3</v>
      </c>
      <c r="J19" s="70">
        <f>SUM(B19:I19)</f>
        <v>16235</v>
      </c>
      <c r="K19" s="68">
        <f>J19/J$18*100</f>
        <v>62.37034191317711</v>
      </c>
    </row>
    <row r="20" spans="1:11" s="9" customFormat="1" ht="12.75">
      <c r="A20" s="72" t="s">
        <v>63</v>
      </c>
      <c r="B20" s="73">
        <f>B12</f>
        <v>568</v>
      </c>
      <c r="C20" s="73">
        <f t="shared" si="4"/>
        <v>5483</v>
      </c>
      <c r="D20" s="73">
        <f t="shared" si="4"/>
        <v>2803</v>
      </c>
      <c r="E20" s="73">
        <f t="shared" si="4"/>
        <v>565</v>
      </c>
      <c r="F20" s="73">
        <f t="shared" si="4"/>
        <v>213</v>
      </c>
      <c r="G20" s="73">
        <f t="shared" si="4"/>
        <v>115</v>
      </c>
      <c r="H20" s="73">
        <f>H12+H16+H8</f>
        <v>45</v>
      </c>
      <c r="I20" s="73">
        <f>I12</f>
        <v>3</v>
      </c>
      <c r="J20" s="73">
        <f>SUM(B20:I20)</f>
        <v>9795</v>
      </c>
      <c r="K20" s="74">
        <f>J20/J$18*100</f>
        <v>37.6296580868229</v>
      </c>
    </row>
    <row r="21" spans="1:12" ht="24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21"/>
    </row>
    <row r="22" ht="12.75">
      <c r="A22" s="57"/>
    </row>
    <row r="23" ht="12.75">
      <c r="A23" s="57"/>
    </row>
  </sheetData>
  <mergeCells count="2">
    <mergeCell ref="A1:K1"/>
    <mergeCell ref="A3:K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Q4" sqref="Q4"/>
    </sheetView>
  </sheetViews>
  <sheetFormatPr defaultColWidth="9.140625" defaultRowHeight="12.75"/>
  <cols>
    <col min="1" max="1" width="17.7109375" style="0" customWidth="1"/>
    <col min="2" max="4" width="5.8515625" style="0" customWidth="1"/>
    <col min="5" max="5" width="1.7109375" style="0" customWidth="1"/>
    <col min="6" max="8" width="5.8515625" style="0" customWidth="1"/>
    <col min="9" max="9" width="1.7109375" style="0" customWidth="1"/>
    <col min="10" max="12" width="5.8515625" style="0" customWidth="1"/>
    <col min="13" max="13" width="1.8515625" style="0" customWidth="1"/>
    <col min="14" max="14" width="7.7109375" style="0" customWidth="1"/>
  </cols>
  <sheetData>
    <row r="1" spans="1:14" ht="25.5" customHeight="1">
      <c r="A1" s="91" t="s">
        <v>146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87"/>
      <c r="M1" s="78"/>
      <c r="N1" s="78"/>
    </row>
    <row r="2" spans="1:14" ht="7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6.25" customHeight="1">
      <c r="A3" s="83" t="s">
        <v>106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</row>
    <row r="4" spans="1:14" ht="18.75" customHeight="1">
      <c r="A4" s="39" t="s">
        <v>95</v>
      </c>
      <c r="B4" s="81" t="s">
        <v>84</v>
      </c>
      <c r="C4" s="81"/>
      <c r="D4" s="81"/>
      <c r="E4" s="58"/>
      <c r="F4" s="81" t="s">
        <v>129</v>
      </c>
      <c r="G4" s="81"/>
      <c r="H4" s="81"/>
      <c r="I4" s="58"/>
      <c r="J4" s="92" t="s">
        <v>83</v>
      </c>
      <c r="K4" s="92"/>
      <c r="L4" s="92"/>
      <c r="M4" s="58"/>
      <c r="N4" s="59" t="s">
        <v>2</v>
      </c>
    </row>
    <row r="5" spans="1:14" ht="15.75" customHeight="1">
      <c r="A5" s="41" t="s">
        <v>66</v>
      </c>
      <c r="B5" s="4" t="s">
        <v>62</v>
      </c>
      <c r="C5" s="4" t="s">
        <v>63</v>
      </c>
      <c r="D5" s="4" t="s">
        <v>2</v>
      </c>
      <c r="E5" s="4"/>
      <c r="F5" s="4" t="s">
        <v>62</v>
      </c>
      <c r="G5" s="4" t="s">
        <v>63</v>
      </c>
      <c r="H5" s="4" t="s">
        <v>2</v>
      </c>
      <c r="I5" s="4"/>
      <c r="J5" s="4" t="s">
        <v>62</v>
      </c>
      <c r="K5" s="4" t="s">
        <v>63</v>
      </c>
      <c r="L5" s="4" t="s">
        <v>2</v>
      </c>
      <c r="M5" s="4"/>
      <c r="N5" s="2"/>
    </row>
    <row r="6" spans="1:14" ht="18.75" customHeight="1">
      <c r="A6" s="60" t="s">
        <v>86</v>
      </c>
      <c r="B6" s="11">
        <f>SUM(B7:B14)</f>
        <v>2942</v>
      </c>
      <c r="C6" s="11">
        <f>SUM(C7:C14)</f>
        <v>2475</v>
      </c>
      <c r="D6" s="11">
        <f>SUM(D7:D14)</f>
        <v>5417</v>
      </c>
      <c r="E6" s="11"/>
      <c r="F6" s="11">
        <f>SUM(F7:F14)</f>
        <v>9381</v>
      </c>
      <c r="G6" s="11">
        <f>SUM(G7:G14)</f>
        <v>6028</v>
      </c>
      <c r="H6" s="11">
        <f>SUM(H7:H14)</f>
        <v>15409</v>
      </c>
      <c r="I6" s="11"/>
      <c r="J6" s="11">
        <f>SUM(J7:J14)</f>
        <v>4945</v>
      </c>
      <c r="K6" s="11">
        <f>SUM(K7:K14)</f>
        <v>2014</v>
      </c>
      <c r="L6" s="11">
        <f>SUM(L7:L14)</f>
        <v>6959</v>
      </c>
      <c r="M6" s="11"/>
      <c r="N6" s="11">
        <f>D6+H6+L6</f>
        <v>27785</v>
      </c>
    </row>
    <row r="7" spans="1:14" ht="12.75">
      <c r="A7" s="1" t="s">
        <v>8</v>
      </c>
      <c r="B7" s="5">
        <v>121</v>
      </c>
      <c r="C7" s="5">
        <v>97</v>
      </c>
      <c r="D7" s="5">
        <f aca="true" t="shared" si="0" ref="D7:D14">SUM(B7:C7)</f>
        <v>218</v>
      </c>
      <c r="E7" s="5"/>
      <c r="F7" s="5">
        <v>1214</v>
      </c>
      <c r="G7" s="5">
        <v>684</v>
      </c>
      <c r="H7" s="5">
        <f aca="true" t="shared" si="1" ref="H7:H14">SUM(F7:G7)</f>
        <v>1898</v>
      </c>
      <c r="I7" s="5"/>
      <c r="J7" s="48" t="s">
        <v>143</v>
      </c>
      <c r="K7" s="48" t="s">
        <v>143</v>
      </c>
      <c r="L7" s="48" t="s">
        <v>143</v>
      </c>
      <c r="M7" s="5"/>
      <c r="N7" s="5">
        <f>D7+H7</f>
        <v>2116</v>
      </c>
    </row>
    <row r="8" spans="1:14" ht="12.75" customHeight="1">
      <c r="A8" s="38" t="s">
        <v>140</v>
      </c>
      <c r="B8" s="5">
        <v>1834</v>
      </c>
      <c r="C8" s="5">
        <v>1268</v>
      </c>
      <c r="D8" s="5">
        <f t="shared" si="0"/>
        <v>3102</v>
      </c>
      <c r="E8" s="5"/>
      <c r="F8" s="5">
        <v>4015</v>
      </c>
      <c r="G8" s="5">
        <v>1945</v>
      </c>
      <c r="H8" s="5">
        <f t="shared" si="1"/>
        <v>5960</v>
      </c>
      <c r="I8" s="5"/>
      <c r="J8" s="5">
        <v>4595</v>
      </c>
      <c r="K8" s="5">
        <v>1775</v>
      </c>
      <c r="L8" s="48">
        <f aca="true" t="shared" si="2" ref="L8:L14">SUM(J8:K8)</f>
        <v>6370</v>
      </c>
      <c r="M8" s="5"/>
      <c r="N8" s="5">
        <f aca="true" t="shared" si="3" ref="N8:N14">D8+H8+L8</f>
        <v>15432</v>
      </c>
    </row>
    <row r="9" spans="1:14" ht="12.75">
      <c r="A9" s="1" t="s">
        <v>64</v>
      </c>
      <c r="B9" s="5">
        <v>137</v>
      </c>
      <c r="C9" s="5">
        <v>147</v>
      </c>
      <c r="D9" s="5">
        <f t="shared" si="0"/>
        <v>284</v>
      </c>
      <c r="E9" s="5"/>
      <c r="F9" s="5">
        <v>317</v>
      </c>
      <c r="G9" s="5">
        <v>277</v>
      </c>
      <c r="H9" s="5">
        <f t="shared" si="1"/>
        <v>594</v>
      </c>
      <c r="I9" s="5"/>
      <c r="J9" s="5">
        <v>279</v>
      </c>
      <c r="K9" s="5">
        <v>133</v>
      </c>
      <c r="L9" s="48">
        <f t="shared" si="2"/>
        <v>412</v>
      </c>
      <c r="M9" s="5"/>
      <c r="N9" s="5">
        <f t="shared" si="3"/>
        <v>1290</v>
      </c>
    </row>
    <row r="10" spans="1:14" ht="12.75">
      <c r="A10" s="1" t="s">
        <v>34</v>
      </c>
      <c r="B10" s="5">
        <v>29</v>
      </c>
      <c r="C10" s="5">
        <v>28</v>
      </c>
      <c r="D10" s="5">
        <f t="shared" si="0"/>
        <v>57</v>
      </c>
      <c r="E10" s="5"/>
      <c r="F10" s="5">
        <v>36</v>
      </c>
      <c r="G10" s="5">
        <v>16</v>
      </c>
      <c r="H10" s="5">
        <f t="shared" si="1"/>
        <v>52</v>
      </c>
      <c r="I10" s="5"/>
      <c r="J10" s="5">
        <v>7</v>
      </c>
      <c r="K10" s="5">
        <v>2</v>
      </c>
      <c r="L10" s="48">
        <f t="shared" si="2"/>
        <v>9</v>
      </c>
      <c r="M10" s="5"/>
      <c r="N10" s="5">
        <f t="shared" si="3"/>
        <v>118</v>
      </c>
    </row>
    <row r="11" spans="1:14" ht="12.75">
      <c r="A11" s="1" t="s">
        <v>44</v>
      </c>
      <c r="B11" s="5">
        <v>110</v>
      </c>
      <c r="C11" s="5">
        <v>222</v>
      </c>
      <c r="D11" s="5">
        <f t="shared" si="0"/>
        <v>332</v>
      </c>
      <c r="E11" s="5"/>
      <c r="F11" s="5">
        <v>44</v>
      </c>
      <c r="G11" s="5">
        <v>62</v>
      </c>
      <c r="H11" s="5">
        <f t="shared" si="1"/>
        <v>106</v>
      </c>
      <c r="I11" s="5"/>
      <c r="J11" s="5">
        <v>47</v>
      </c>
      <c r="K11" s="5">
        <v>76</v>
      </c>
      <c r="L11" s="48">
        <f t="shared" si="2"/>
        <v>123</v>
      </c>
      <c r="M11" s="5"/>
      <c r="N11" s="5">
        <f t="shared" si="3"/>
        <v>561</v>
      </c>
    </row>
    <row r="12" spans="1:14" ht="12.75">
      <c r="A12" s="1" t="s">
        <v>65</v>
      </c>
      <c r="B12" s="5">
        <v>399</v>
      </c>
      <c r="C12" s="5">
        <v>421</v>
      </c>
      <c r="D12" s="5">
        <f t="shared" si="0"/>
        <v>820</v>
      </c>
      <c r="E12" s="5"/>
      <c r="F12" s="5">
        <v>2169</v>
      </c>
      <c r="G12" s="5">
        <v>1605</v>
      </c>
      <c r="H12" s="5">
        <f t="shared" si="1"/>
        <v>3774</v>
      </c>
      <c r="I12" s="5"/>
      <c r="J12" s="5">
        <v>9</v>
      </c>
      <c r="K12" s="5">
        <v>3</v>
      </c>
      <c r="L12" s="48">
        <f t="shared" si="2"/>
        <v>12</v>
      </c>
      <c r="M12" s="5"/>
      <c r="N12" s="5">
        <f t="shared" si="3"/>
        <v>4606</v>
      </c>
    </row>
    <row r="13" spans="1:14" ht="12.75">
      <c r="A13" s="1" t="s">
        <v>38</v>
      </c>
      <c r="B13" s="5">
        <v>34</v>
      </c>
      <c r="C13" s="5">
        <v>35</v>
      </c>
      <c r="D13" s="5">
        <f t="shared" si="0"/>
        <v>69</v>
      </c>
      <c r="E13" s="5"/>
      <c r="F13" s="5">
        <v>166</v>
      </c>
      <c r="G13" s="5">
        <v>106</v>
      </c>
      <c r="H13" s="5">
        <f t="shared" si="1"/>
        <v>272</v>
      </c>
      <c r="I13" s="5"/>
      <c r="J13" s="48" t="s">
        <v>143</v>
      </c>
      <c r="K13" s="48">
        <v>4</v>
      </c>
      <c r="L13" s="48">
        <f t="shared" si="2"/>
        <v>4</v>
      </c>
      <c r="M13" s="48"/>
      <c r="N13" s="5">
        <f t="shared" si="3"/>
        <v>345</v>
      </c>
    </row>
    <row r="14" spans="1:14" ht="12.75">
      <c r="A14" s="1" t="s">
        <v>52</v>
      </c>
      <c r="B14" s="5">
        <v>278</v>
      </c>
      <c r="C14" s="5">
        <v>257</v>
      </c>
      <c r="D14" s="5">
        <f t="shared" si="0"/>
        <v>535</v>
      </c>
      <c r="E14" s="5"/>
      <c r="F14" s="5">
        <v>1420</v>
      </c>
      <c r="G14" s="5">
        <v>1333</v>
      </c>
      <c r="H14" s="5">
        <f t="shared" si="1"/>
        <v>2753</v>
      </c>
      <c r="I14" s="5"/>
      <c r="J14" s="5">
        <v>8</v>
      </c>
      <c r="K14" s="5">
        <v>21</v>
      </c>
      <c r="L14" s="48">
        <f t="shared" si="2"/>
        <v>29</v>
      </c>
      <c r="M14" s="5"/>
      <c r="N14" s="5">
        <f t="shared" si="3"/>
        <v>3317</v>
      </c>
    </row>
    <row r="15" spans="1:14" ht="16.5" customHeight="1">
      <c r="A15" s="60" t="s">
        <v>102</v>
      </c>
      <c r="B15" s="11">
        <f>SUM(B16:B23)</f>
        <v>3155</v>
      </c>
      <c r="C15" s="11">
        <f aca="true" t="shared" si="4" ref="C15:L15">SUM(C16:C23)</f>
        <v>2618</v>
      </c>
      <c r="D15" s="11">
        <f t="shared" si="4"/>
        <v>5773</v>
      </c>
      <c r="E15" s="11"/>
      <c r="F15" s="11">
        <f t="shared" si="4"/>
        <v>9053</v>
      </c>
      <c r="G15" s="11">
        <f t="shared" si="4"/>
        <v>5501</v>
      </c>
      <c r="H15" s="11">
        <f t="shared" si="4"/>
        <v>14554</v>
      </c>
      <c r="I15" s="11"/>
      <c r="J15" s="11">
        <f t="shared" si="4"/>
        <v>4113</v>
      </c>
      <c r="K15" s="11">
        <f t="shared" si="4"/>
        <v>1637</v>
      </c>
      <c r="L15" s="11">
        <f t="shared" si="4"/>
        <v>5750</v>
      </c>
      <c r="M15" s="11"/>
      <c r="N15" s="11">
        <f>SUM(N16:N23)</f>
        <v>26077</v>
      </c>
    </row>
    <row r="16" spans="1:14" ht="12.75">
      <c r="A16" s="61" t="s">
        <v>8</v>
      </c>
      <c r="B16" s="5">
        <v>158</v>
      </c>
      <c r="C16" s="5">
        <v>109</v>
      </c>
      <c r="D16" s="5">
        <f aca="true" t="shared" si="5" ref="D16:D32">SUM(B16:C16)</f>
        <v>267</v>
      </c>
      <c r="E16" s="5"/>
      <c r="F16" s="5">
        <v>1228</v>
      </c>
      <c r="G16" s="5">
        <v>670</v>
      </c>
      <c r="H16" s="5">
        <f>SUM(F16:G16)</f>
        <v>1898</v>
      </c>
      <c r="I16" s="5"/>
      <c r="J16" s="5">
        <v>1</v>
      </c>
      <c r="K16" s="48" t="s">
        <v>143</v>
      </c>
      <c r="L16" s="5">
        <f aca="true" t="shared" si="6" ref="L16:L32">SUM(J16:K16)</f>
        <v>1</v>
      </c>
      <c r="M16" s="5"/>
      <c r="N16" s="5">
        <f>D16+H16+L16</f>
        <v>2166</v>
      </c>
    </row>
    <row r="17" spans="1:14" ht="12.75">
      <c r="A17" s="38" t="s">
        <v>142</v>
      </c>
      <c r="B17" s="5">
        <v>1810</v>
      </c>
      <c r="C17" s="5">
        <v>1275</v>
      </c>
      <c r="D17" s="5">
        <f t="shared" si="5"/>
        <v>3085</v>
      </c>
      <c r="E17" s="5"/>
      <c r="F17" s="5">
        <v>3844</v>
      </c>
      <c r="G17" s="5">
        <v>1761</v>
      </c>
      <c r="H17" s="5">
        <f aca="true" t="shared" si="7" ref="H17:H32">SUM(F17:G17)</f>
        <v>5605</v>
      </c>
      <c r="I17" s="5"/>
      <c r="J17" s="5">
        <v>3816</v>
      </c>
      <c r="K17" s="5">
        <v>1455</v>
      </c>
      <c r="L17" s="5">
        <f t="shared" si="6"/>
        <v>5271</v>
      </c>
      <c r="M17" s="5"/>
      <c r="N17" s="5">
        <f aca="true" t="shared" si="8" ref="N17:N23">D17+H17+L17</f>
        <v>13961</v>
      </c>
    </row>
    <row r="18" spans="1:14" ht="12.75">
      <c r="A18" s="1" t="s">
        <v>64</v>
      </c>
      <c r="B18" s="5">
        <v>162</v>
      </c>
      <c r="C18" s="5">
        <v>168</v>
      </c>
      <c r="D18" s="5">
        <f t="shared" si="5"/>
        <v>330</v>
      </c>
      <c r="E18" s="5"/>
      <c r="F18" s="5">
        <v>346</v>
      </c>
      <c r="G18" s="5">
        <v>296</v>
      </c>
      <c r="H18" s="5">
        <f t="shared" si="7"/>
        <v>642</v>
      </c>
      <c r="I18" s="5"/>
      <c r="J18" s="5">
        <v>223</v>
      </c>
      <c r="K18" s="5">
        <v>87</v>
      </c>
      <c r="L18" s="5">
        <f t="shared" si="6"/>
        <v>310</v>
      </c>
      <c r="M18" s="5"/>
      <c r="N18" s="5">
        <f t="shared" si="8"/>
        <v>1282</v>
      </c>
    </row>
    <row r="19" spans="1:14" ht="12.75">
      <c r="A19" s="1" t="s">
        <v>34</v>
      </c>
      <c r="B19" s="5">
        <v>55</v>
      </c>
      <c r="C19" s="5">
        <v>28</v>
      </c>
      <c r="D19" s="5">
        <f t="shared" si="5"/>
        <v>83</v>
      </c>
      <c r="E19" s="5"/>
      <c r="F19" s="5">
        <v>47</v>
      </c>
      <c r="G19" s="5">
        <v>15</v>
      </c>
      <c r="H19" s="5">
        <f t="shared" si="7"/>
        <v>62</v>
      </c>
      <c r="I19" s="5"/>
      <c r="J19" s="5">
        <v>2</v>
      </c>
      <c r="K19" s="48" t="s">
        <v>143</v>
      </c>
      <c r="L19" s="5">
        <f t="shared" si="6"/>
        <v>2</v>
      </c>
      <c r="M19" s="5"/>
      <c r="N19" s="5">
        <f t="shared" si="8"/>
        <v>147</v>
      </c>
    </row>
    <row r="20" spans="1:14" ht="12.75">
      <c r="A20" s="1" t="s">
        <v>44</v>
      </c>
      <c r="B20" s="5">
        <v>147</v>
      </c>
      <c r="C20" s="5">
        <v>272</v>
      </c>
      <c r="D20" s="5">
        <f t="shared" si="5"/>
        <v>419</v>
      </c>
      <c r="E20" s="5"/>
      <c r="F20" s="5">
        <v>67</v>
      </c>
      <c r="G20" s="5">
        <v>83</v>
      </c>
      <c r="H20" s="5">
        <f t="shared" si="7"/>
        <v>150</v>
      </c>
      <c r="I20" s="5"/>
      <c r="J20" s="5">
        <v>43</v>
      </c>
      <c r="K20" s="5">
        <v>77</v>
      </c>
      <c r="L20" s="5">
        <f t="shared" si="6"/>
        <v>120</v>
      </c>
      <c r="M20" s="5"/>
      <c r="N20" s="5">
        <f t="shared" si="8"/>
        <v>689</v>
      </c>
    </row>
    <row r="21" spans="1:14" ht="12.75">
      <c r="A21" s="1" t="s">
        <v>65</v>
      </c>
      <c r="B21" s="5">
        <v>449</v>
      </c>
      <c r="C21" s="5">
        <v>437</v>
      </c>
      <c r="D21" s="5">
        <f t="shared" si="5"/>
        <v>886</v>
      </c>
      <c r="E21" s="5"/>
      <c r="F21" s="5">
        <v>1928</v>
      </c>
      <c r="G21" s="5">
        <v>1417</v>
      </c>
      <c r="H21" s="5">
        <f t="shared" si="7"/>
        <v>3345</v>
      </c>
      <c r="I21" s="5"/>
      <c r="J21" s="5">
        <v>16</v>
      </c>
      <c r="K21" s="5">
        <v>7</v>
      </c>
      <c r="L21" s="5">
        <f t="shared" si="6"/>
        <v>23</v>
      </c>
      <c r="M21" s="5"/>
      <c r="N21" s="5">
        <f t="shared" si="8"/>
        <v>4254</v>
      </c>
    </row>
    <row r="22" spans="1:14" ht="12.75">
      <c r="A22" s="1" t="s">
        <v>38</v>
      </c>
      <c r="B22" s="5">
        <v>43</v>
      </c>
      <c r="C22" s="5">
        <v>46</v>
      </c>
      <c r="D22" s="5">
        <f t="shared" si="5"/>
        <v>89</v>
      </c>
      <c r="E22" s="5"/>
      <c r="F22" s="5">
        <v>161</v>
      </c>
      <c r="G22" s="5">
        <v>94</v>
      </c>
      <c r="H22" s="5">
        <f t="shared" si="7"/>
        <v>255</v>
      </c>
      <c r="I22" s="5"/>
      <c r="J22" s="48" t="s">
        <v>143</v>
      </c>
      <c r="K22" s="5">
        <v>1</v>
      </c>
      <c r="L22" s="5">
        <f t="shared" si="6"/>
        <v>1</v>
      </c>
      <c r="M22" s="5"/>
      <c r="N22" s="5">
        <f t="shared" si="8"/>
        <v>345</v>
      </c>
    </row>
    <row r="23" spans="1:14" ht="12.75">
      <c r="A23" s="1" t="s">
        <v>52</v>
      </c>
      <c r="B23" s="5">
        <v>331</v>
      </c>
      <c r="C23" s="5">
        <v>283</v>
      </c>
      <c r="D23" s="5">
        <f t="shared" si="5"/>
        <v>614</v>
      </c>
      <c r="E23" s="5"/>
      <c r="F23" s="5">
        <v>1432</v>
      </c>
      <c r="G23" s="5">
        <v>1165</v>
      </c>
      <c r="H23" s="5">
        <f t="shared" si="7"/>
        <v>2597</v>
      </c>
      <c r="I23" s="5"/>
      <c r="J23" s="5">
        <v>12</v>
      </c>
      <c r="K23" s="5">
        <v>10</v>
      </c>
      <c r="L23" s="5">
        <f t="shared" si="6"/>
        <v>22</v>
      </c>
      <c r="M23" s="5"/>
      <c r="N23" s="5">
        <f t="shared" si="8"/>
        <v>3233</v>
      </c>
    </row>
    <row r="24" spans="1:14" ht="16.5" customHeight="1">
      <c r="A24" s="60" t="s">
        <v>112</v>
      </c>
      <c r="B24" s="11">
        <f>SUM(B25:B32)</f>
        <v>3331</v>
      </c>
      <c r="C24" s="11">
        <f aca="true" t="shared" si="9" ref="C24:N24">SUM(C25:C32)</f>
        <v>2651</v>
      </c>
      <c r="D24" s="11">
        <f t="shared" si="5"/>
        <v>5982</v>
      </c>
      <c r="E24" s="11"/>
      <c r="F24" s="11">
        <f t="shared" si="9"/>
        <v>8946</v>
      </c>
      <c r="G24" s="11">
        <f t="shared" si="9"/>
        <v>5484</v>
      </c>
      <c r="H24" s="11">
        <f t="shared" si="7"/>
        <v>14430</v>
      </c>
      <c r="I24" s="11"/>
      <c r="J24" s="11">
        <f t="shared" si="9"/>
        <v>3961</v>
      </c>
      <c r="K24" s="11">
        <f t="shared" si="9"/>
        <v>1720</v>
      </c>
      <c r="L24" s="11">
        <f t="shared" si="6"/>
        <v>5681</v>
      </c>
      <c r="M24" s="11"/>
      <c r="N24" s="11">
        <f t="shared" si="9"/>
        <v>26093</v>
      </c>
    </row>
    <row r="25" spans="1:14" s="45" customFormat="1" ht="12.75" customHeight="1">
      <c r="A25" s="61" t="s">
        <v>8</v>
      </c>
      <c r="B25" s="5">
        <v>142</v>
      </c>
      <c r="C25" s="5">
        <v>109</v>
      </c>
      <c r="D25" s="5">
        <f t="shared" si="5"/>
        <v>251</v>
      </c>
      <c r="E25" s="5"/>
      <c r="F25" s="5">
        <v>1341</v>
      </c>
      <c r="G25" s="5">
        <v>619</v>
      </c>
      <c r="H25" s="5">
        <f t="shared" si="7"/>
        <v>1960</v>
      </c>
      <c r="I25" s="5"/>
      <c r="J25" s="5">
        <v>1</v>
      </c>
      <c r="K25" s="48" t="s">
        <v>143</v>
      </c>
      <c r="L25" s="5">
        <f t="shared" si="6"/>
        <v>1</v>
      </c>
      <c r="M25" s="5"/>
      <c r="N25" s="5">
        <f>D25+H25+L25</f>
        <v>2212</v>
      </c>
    </row>
    <row r="26" spans="1:14" ht="12.75">
      <c r="A26" s="38" t="s">
        <v>141</v>
      </c>
      <c r="B26" s="5">
        <v>1965</v>
      </c>
      <c r="C26" s="5">
        <v>1320</v>
      </c>
      <c r="D26" s="5">
        <f t="shared" si="5"/>
        <v>3285</v>
      </c>
      <c r="E26" s="5"/>
      <c r="F26" s="5">
        <v>3995</v>
      </c>
      <c r="G26" s="5">
        <v>1983</v>
      </c>
      <c r="H26" s="5">
        <f t="shared" si="7"/>
        <v>5978</v>
      </c>
      <c r="I26" s="5"/>
      <c r="J26" s="5">
        <v>3800</v>
      </c>
      <c r="K26" s="5">
        <v>1491</v>
      </c>
      <c r="L26" s="5">
        <f t="shared" si="6"/>
        <v>5291</v>
      </c>
      <c r="M26" s="5"/>
      <c r="N26" s="5">
        <f aca="true" t="shared" si="10" ref="N26:N32">D26+H26+L26</f>
        <v>14554</v>
      </c>
    </row>
    <row r="27" spans="1:14" ht="12.75">
      <c r="A27" s="1" t="s">
        <v>64</v>
      </c>
      <c r="B27" s="5">
        <v>85</v>
      </c>
      <c r="C27" s="5">
        <v>119</v>
      </c>
      <c r="D27" s="5">
        <f t="shared" si="5"/>
        <v>204</v>
      </c>
      <c r="E27" s="5"/>
      <c r="F27" s="5">
        <v>198</v>
      </c>
      <c r="G27" s="5">
        <v>167</v>
      </c>
      <c r="H27" s="5">
        <f t="shared" si="7"/>
        <v>365</v>
      </c>
      <c r="I27" s="5"/>
      <c r="J27" s="5">
        <v>48</v>
      </c>
      <c r="K27" s="5">
        <v>34</v>
      </c>
      <c r="L27" s="5">
        <f t="shared" si="6"/>
        <v>82</v>
      </c>
      <c r="M27" s="5"/>
      <c r="N27" s="5">
        <f t="shared" si="10"/>
        <v>651</v>
      </c>
    </row>
    <row r="28" spans="1:14" ht="12.75">
      <c r="A28" s="1" t="s">
        <v>34</v>
      </c>
      <c r="B28" s="5">
        <v>68</v>
      </c>
      <c r="C28" s="5">
        <v>37</v>
      </c>
      <c r="D28" s="5">
        <f t="shared" si="5"/>
        <v>105</v>
      </c>
      <c r="E28" s="5"/>
      <c r="F28" s="5">
        <v>45</v>
      </c>
      <c r="G28" s="5">
        <v>16</v>
      </c>
      <c r="H28" s="5">
        <f t="shared" si="7"/>
        <v>61</v>
      </c>
      <c r="I28" s="5"/>
      <c r="J28" s="5">
        <v>9</v>
      </c>
      <c r="K28" s="5">
        <v>4</v>
      </c>
      <c r="L28" s="5">
        <f t="shared" si="6"/>
        <v>13</v>
      </c>
      <c r="M28" s="5"/>
      <c r="N28" s="5">
        <f t="shared" si="10"/>
        <v>179</v>
      </c>
    </row>
    <row r="29" spans="1:14" ht="12.75">
      <c r="A29" s="1" t="s">
        <v>44</v>
      </c>
      <c r="B29" s="5">
        <v>190</v>
      </c>
      <c r="C29" s="5">
        <v>299</v>
      </c>
      <c r="D29" s="5">
        <f t="shared" si="5"/>
        <v>489</v>
      </c>
      <c r="E29" s="5"/>
      <c r="F29" s="5">
        <v>86</v>
      </c>
      <c r="G29" s="5">
        <v>139</v>
      </c>
      <c r="H29" s="5">
        <f t="shared" si="7"/>
        <v>225</v>
      </c>
      <c r="I29" s="5"/>
      <c r="J29" s="5">
        <v>69</v>
      </c>
      <c r="K29" s="5">
        <v>169</v>
      </c>
      <c r="L29" s="5">
        <f t="shared" si="6"/>
        <v>238</v>
      </c>
      <c r="M29" s="5"/>
      <c r="N29" s="5">
        <f t="shared" si="10"/>
        <v>952</v>
      </c>
    </row>
    <row r="30" spans="1:14" ht="12.75">
      <c r="A30" s="1" t="s">
        <v>65</v>
      </c>
      <c r="B30" s="5">
        <v>499</v>
      </c>
      <c r="C30" s="5">
        <v>477</v>
      </c>
      <c r="D30" s="5">
        <f t="shared" si="5"/>
        <v>976</v>
      </c>
      <c r="E30" s="5"/>
      <c r="F30" s="5">
        <v>1882</v>
      </c>
      <c r="G30" s="5">
        <v>1464</v>
      </c>
      <c r="H30" s="5">
        <f t="shared" si="7"/>
        <v>3346</v>
      </c>
      <c r="I30" s="5"/>
      <c r="J30" s="5">
        <v>20</v>
      </c>
      <c r="K30" s="5">
        <v>13</v>
      </c>
      <c r="L30" s="5">
        <f t="shared" si="6"/>
        <v>33</v>
      </c>
      <c r="M30" s="5"/>
      <c r="N30" s="5">
        <f t="shared" si="10"/>
        <v>4355</v>
      </c>
    </row>
    <row r="31" spans="1:14" ht="12.75">
      <c r="A31" s="1" t="s">
        <v>38</v>
      </c>
      <c r="B31" s="5">
        <v>67</v>
      </c>
      <c r="C31" s="5">
        <v>56</v>
      </c>
      <c r="D31" s="5">
        <f t="shared" si="5"/>
        <v>123</v>
      </c>
      <c r="E31" s="5"/>
      <c r="F31" s="5">
        <v>173</v>
      </c>
      <c r="G31" s="5">
        <v>109</v>
      </c>
      <c r="H31" s="5">
        <f t="shared" si="7"/>
        <v>282</v>
      </c>
      <c r="I31" s="5"/>
      <c r="J31" s="48" t="s">
        <v>143</v>
      </c>
      <c r="K31" s="48" t="s">
        <v>143</v>
      </c>
      <c r="L31" s="48" t="s">
        <v>143</v>
      </c>
      <c r="M31" s="5"/>
      <c r="N31" s="5">
        <f>D31+H31</f>
        <v>405</v>
      </c>
    </row>
    <row r="32" spans="1:14" ht="12.75">
      <c r="A32" s="1" t="s">
        <v>52</v>
      </c>
      <c r="B32" s="5">
        <v>315</v>
      </c>
      <c r="C32" s="5">
        <v>234</v>
      </c>
      <c r="D32" s="5">
        <f t="shared" si="5"/>
        <v>549</v>
      </c>
      <c r="E32" s="5"/>
      <c r="F32" s="5">
        <v>1226</v>
      </c>
      <c r="G32" s="5">
        <v>987</v>
      </c>
      <c r="H32" s="5">
        <f t="shared" si="7"/>
        <v>2213</v>
      </c>
      <c r="I32" s="5"/>
      <c r="J32" s="5">
        <v>14</v>
      </c>
      <c r="K32" s="5">
        <v>9</v>
      </c>
      <c r="L32" s="5">
        <f t="shared" si="6"/>
        <v>23</v>
      </c>
      <c r="M32" s="5"/>
      <c r="N32" s="5">
        <f t="shared" si="10"/>
        <v>2785</v>
      </c>
    </row>
    <row r="33" spans="1:14" ht="24" customHeight="1">
      <c r="A33" s="62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ht="72.75" customHeight="1">
      <c r="A34" s="88" t="s">
        <v>139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90"/>
      <c r="M34" s="90"/>
      <c r="N34" s="90"/>
    </row>
    <row r="35" spans="1:14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.75">
      <c r="A36" s="2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2.75">
      <c r="A37" s="2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</sheetData>
  <mergeCells count="6">
    <mergeCell ref="A34:N34"/>
    <mergeCell ref="A1:N1"/>
    <mergeCell ref="A3:N3"/>
    <mergeCell ref="B4:D4"/>
    <mergeCell ref="F4:H4"/>
    <mergeCell ref="J4:L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K7" sqref="K7"/>
    </sheetView>
  </sheetViews>
  <sheetFormatPr defaultColWidth="9.140625" defaultRowHeight="12.75"/>
  <cols>
    <col min="1" max="1" width="21.421875" style="0" customWidth="1"/>
    <col min="2" max="3" width="9.7109375" style="0" customWidth="1"/>
    <col min="4" max="4" width="1.8515625" style="0" customWidth="1"/>
    <col min="5" max="6" width="9.7109375" style="0" customWidth="1"/>
    <col min="7" max="7" width="1.7109375" style="0" customWidth="1"/>
    <col min="8" max="9" width="9.7109375" style="0" customWidth="1"/>
  </cols>
  <sheetData>
    <row r="1" spans="1:9" ht="27" customHeight="1">
      <c r="A1" s="91" t="s">
        <v>144</v>
      </c>
      <c r="B1" s="91"/>
      <c r="C1" s="91"/>
      <c r="D1" s="91"/>
      <c r="E1" s="91"/>
      <c r="F1" s="91"/>
      <c r="G1" s="91"/>
      <c r="H1" s="87"/>
      <c r="I1" s="87"/>
    </row>
    <row r="2" spans="1:9" ht="7.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26.25" customHeight="1">
      <c r="A3" s="83" t="s">
        <v>128</v>
      </c>
      <c r="B3" s="83"/>
      <c r="C3" s="83"/>
      <c r="D3" s="83"/>
      <c r="E3" s="83"/>
      <c r="F3" s="83"/>
      <c r="G3" s="83"/>
      <c r="H3" s="83"/>
      <c r="I3" s="83"/>
    </row>
    <row r="4" spans="1:9" ht="18.75" customHeight="1">
      <c r="A4" s="39" t="s">
        <v>107</v>
      </c>
      <c r="B4" s="59" t="s">
        <v>62</v>
      </c>
      <c r="C4" s="17"/>
      <c r="D4" s="40"/>
      <c r="E4" s="59" t="s">
        <v>63</v>
      </c>
      <c r="F4" s="17"/>
      <c r="G4" s="40"/>
      <c r="H4" s="81" t="s">
        <v>2</v>
      </c>
      <c r="I4" s="81"/>
    </row>
    <row r="5" spans="1:9" ht="15" customHeight="1">
      <c r="A5" s="41" t="s">
        <v>68</v>
      </c>
      <c r="B5" s="4" t="s">
        <v>0</v>
      </c>
      <c r="C5" s="4" t="s">
        <v>67</v>
      </c>
      <c r="D5" s="4"/>
      <c r="E5" s="4" t="s">
        <v>0</v>
      </c>
      <c r="F5" s="4" t="s">
        <v>67</v>
      </c>
      <c r="G5" s="4"/>
      <c r="H5" s="4" t="s">
        <v>0</v>
      </c>
      <c r="I5" s="4" t="s">
        <v>67</v>
      </c>
    </row>
    <row r="6" spans="1:9" ht="18.75" customHeight="1">
      <c r="A6" s="53" t="s">
        <v>75</v>
      </c>
      <c r="B6" s="20"/>
      <c r="C6" s="54"/>
      <c r="D6" s="54"/>
      <c r="E6" s="20"/>
      <c r="F6" s="54"/>
      <c r="G6" s="54"/>
      <c r="H6" s="20"/>
      <c r="I6" s="65"/>
    </row>
    <row r="7" spans="1:9" ht="12.75" customHeight="1">
      <c r="A7" s="1" t="s">
        <v>4</v>
      </c>
      <c r="B7" s="5"/>
      <c r="C7" s="5"/>
      <c r="D7" s="5"/>
      <c r="E7" s="5"/>
      <c r="F7" s="5"/>
      <c r="G7" s="5"/>
      <c r="H7" s="5"/>
      <c r="I7" s="5"/>
    </row>
    <row r="8" spans="1:9" ht="12.75">
      <c r="A8" s="1" t="s">
        <v>69</v>
      </c>
      <c r="B8" s="70">
        <v>324</v>
      </c>
      <c r="C8" s="71">
        <v>5.4</v>
      </c>
      <c r="D8" s="70"/>
      <c r="E8" s="70">
        <v>153</v>
      </c>
      <c r="F8" s="71">
        <v>2.5</v>
      </c>
      <c r="G8" s="70"/>
      <c r="H8" s="70">
        <f>B8+E8</f>
        <v>477</v>
      </c>
      <c r="I8" s="71">
        <f>C8+F8</f>
        <v>7.9</v>
      </c>
    </row>
    <row r="9" spans="1:9" ht="12.75">
      <c r="A9" s="38" t="s">
        <v>77</v>
      </c>
      <c r="B9" s="70">
        <v>253</v>
      </c>
      <c r="C9" s="71">
        <v>11.5</v>
      </c>
      <c r="D9" s="70"/>
      <c r="E9" s="70">
        <v>113</v>
      </c>
      <c r="F9" s="71">
        <v>4.6</v>
      </c>
      <c r="G9" s="70"/>
      <c r="H9" s="70">
        <f>B9+E9</f>
        <v>366</v>
      </c>
      <c r="I9" s="71">
        <f>C9+F9</f>
        <v>16.1</v>
      </c>
    </row>
    <row r="10" spans="1:9" ht="22.5">
      <c r="A10" s="38" t="s">
        <v>79</v>
      </c>
      <c r="B10" s="70"/>
      <c r="C10" s="71"/>
      <c r="D10" s="70"/>
      <c r="E10" s="70"/>
      <c r="F10" s="71"/>
      <c r="G10" s="70"/>
      <c r="H10" s="70"/>
      <c r="I10" s="71"/>
    </row>
    <row r="11" spans="1:9" ht="12.75">
      <c r="A11" s="1" t="s">
        <v>69</v>
      </c>
      <c r="B11" s="70">
        <v>15908</v>
      </c>
      <c r="C11" s="71">
        <v>230.4</v>
      </c>
      <c r="D11" s="70"/>
      <c r="E11" s="70">
        <v>9633</v>
      </c>
      <c r="F11" s="71">
        <v>140.8</v>
      </c>
      <c r="G11" s="70"/>
      <c r="H11" s="70">
        <f>B11+E11</f>
        <v>25541</v>
      </c>
      <c r="I11" s="71">
        <f>C11+F11</f>
        <v>371.20000000000005</v>
      </c>
    </row>
    <row r="12" spans="1:9" ht="12.75">
      <c r="A12" s="38" t="s">
        <v>77</v>
      </c>
      <c r="B12" s="70">
        <v>13437</v>
      </c>
      <c r="C12" s="71">
        <v>598.7</v>
      </c>
      <c r="D12" s="70"/>
      <c r="E12" s="70">
        <v>8352</v>
      </c>
      <c r="F12" s="71">
        <v>377</v>
      </c>
      <c r="G12" s="70"/>
      <c r="H12" s="70">
        <f>B12+E12</f>
        <v>21789</v>
      </c>
      <c r="I12" s="71">
        <f>C12+F12</f>
        <v>975.7</v>
      </c>
    </row>
    <row r="13" spans="1:9" ht="12.75">
      <c r="A13" s="7" t="s">
        <v>130</v>
      </c>
      <c r="B13" s="70"/>
      <c r="C13" s="71"/>
      <c r="D13" s="70"/>
      <c r="E13" s="70"/>
      <c r="F13" s="71"/>
      <c r="G13" s="70"/>
      <c r="H13" s="70"/>
      <c r="I13" s="71"/>
    </row>
    <row r="14" spans="1:9" ht="12.75">
      <c r="A14" s="7" t="s">
        <v>76</v>
      </c>
      <c r="B14" s="70">
        <v>16219</v>
      </c>
      <c r="C14" s="71">
        <v>235.8</v>
      </c>
      <c r="D14" s="70"/>
      <c r="E14" s="70">
        <v>9781</v>
      </c>
      <c r="F14" s="71">
        <v>143.3</v>
      </c>
      <c r="G14" s="70"/>
      <c r="H14" s="70">
        <f>B14+E14</f>
        <v>26000</v>
      </c>
      <c r="I14" s="71">
        <f>I8+I11</f>
        <v>379.1</v>
      </c>
    </row>
    <row r="15" spans="1:9" ht="12.75">
      <c r="A15" s="7" t="s">
        <v>77</v>
      </c>
      <c r="B15" s="70">
        <v>13683</v>
      </c>
      <c r="C15" s="71">
        <v>610.3</v>
      </c>
      <c r="D15" s="70"/>
      <c r="E15" s="70">
        <v>8462</v>
      </c>
      <c r="F15" s="71">
        <v>381.6</v>
      </c>
      <c r="G15" s="70"/>
      <c r="H15" s="70">
        <f>B15+E15</f>
        <v>22145</v>
      </c>
      <c r="I15" s="71">
        <f>I9+I12</f>
        <v>991.8000000000001</v>
      </c>
    </row>
    <row r="16" spans="1:9" ht="16.5" customHeight="1">
      <c r="A16" s="60" t="s">
        <v>74</v>
      </c>
      <c r="B16" s="70"/>
      <c r="C16" s="71"/>
      <c r="D16" s="70"/>
      <c r="E16" s="70"/>
      <c r="F16" s="71"/>
      <c r="G16" s="70"/>
      <c r="H16" s="70"/>
      <c r="I16" s="71"/>
    </row>
    <row r="17" spans="1:9" ht="12.75">
      <c r="A17" s="1" t="s">
        <v>4</v>
      </c>
      <c r="B17" s="70"/>
      <c r="C17" s="71"/>
      <c r="D17" s="70"/>
      <c r="E17" s="70"/>
      <c r="F17" s="71"/>
      <c r="G17" s="70"/>
      <c r="H17" s="70"/>
      <c r="I17" s="71"/>
    </row>
    <row r="18" spans="1:9" ht="12.75">
      <c r="A18" s="1" t="s">
        <v>70</v>
      </c>
      <c r="B18" s="70">
        <v>64</v>
      </c>
      <c r="C18" s="71">
        <v>0.1</v>
      </c>
      <c r="D18" s="70"/>
      <c r="E18" s="70">
        <v>28</v>
      </c>
      <c r="F18" s="71">
        <v>0</v>
      </c>
      <c r="G18" s="70"/>
      <c r="H18" s="70">
        <f aca="true" t="shared" si="0" ref="H18:I20">B18+E18</f>
        <v>92</v>
      </c>
      <c r="I18" s="71">
        <f t="shared" si="0"/>
        <v>0.1</v>
      </c>
    </row>
    <row r="19" spans="1:9" ht="12.75">
      <c r="A19" s="38" t="s">
        <v>71</v>
      </c>
      <c r="B19" s="70">
        <v>38</v>
      </c>
      <c r="C19" s="71">
        <v>0.2</v>
      </c>
      <c r="D19" s="70"/>
      <c r="E19" s="70">
        <v>24</v>
      </c>
      <c r="F19" s="71">
        <v>0.1</v>
      </c>
      <c r="G19" s="70"/>
      <c r="H19" s="70">
        <f t="shared" si="0"/>
        <v>62</v>
      </c>
      <c r="I19" s="71">
        <f t="shared" si="0"/>
        <v>0.30000000000000004</v>
      </c>
    </row>
    <row r="20" spans="1:9" ht="12.75">
      <c r="A20" s="1" t="s">
        <v>72</v>
      </c>
      <c r="B20" s="70">
        <v>100</v>
      </c>
      <c r="C20" s="71">
        <v>2.8</v>
      </c>
      <c r="D20" s="70"/>
      <c r="E20" s="70">
        <v>28</v>
      </c>
      <c r="F20" s="71">
        <v>0.7</v>
      </c>
      <c r="G20" s="70"/>
      <c r="H20" s="70">
        <f t="shared" si="0"/>
        <v>128</v>
      </c>
      <c r="I20" s="71">
        <f t="shared" si="0"/>
        <v>3.5</v>
      </c>
    </row>
    <row r="21" spans="1:9" ht="12.75">
      <c r="A21" s="1" t="s">
        <v>73</v>
      </c>
      <c r="B21" s="70"/>
      <c r="C21" s="71"/>
      <c r="D21" s="70"/>
      <c r="E21" s="70"/>
      <c r="F21" s="71"/>
      <c r="G21" s="70"/>
      <c r="H21" s="70"/>
      <c r="I21" s="71"/>
    </row>
    <row r="22" spans="1:9" ht="12.75">
      <c r="A22" s="1" t="s">
        <v>131</v>
      </c>
      <c r="B22" s="70">
        <v>150</v>
      </c>
      <c r="C22" s="71">
        <v>3.2</v>
      </c>
      <c r="D22" s="70"/>
      <c r="E22" s="70">
        <v>55</v>
      </c>
      <c r="F22" s="71">
        <v>0.8</v>
      </c>
      <c r="G22" s="70"/>
      <c r="H22" s="70">
        <f>B22+E22</f>
        <v>205</v>
      </c>
      <c r="I22" s="71">
        <f>C22+F22</f>
        <v>4</v>
      </c>
    </row>
    <row r="23" spans="1:9" ht="22.5">
      <c r="A23" s="38" t="s">
        <v>78</v>
      </c>
      <c r="B23" s="70"/>
      <c r="C23" s="71"/>
      <c r="D23" s="70"/>
      <c r="E23" s="70"/>
      <c r="F23" s="71"/>
      <c r="G23" s="70"/>
      <c r="H23" s="70"/>
      <c r="I23" s="71"/>
    </row>
    <row r="24" spans="1:9" ht="12.75">
      <c r="A24" s="1" t="s">
        <v>70</v>
      </c>
      <c r="B24" s="70">
        <v>4724</v>
      </c>
      <c r="C24" s="71">
        <v>11</v>
      </c>
      <c r="D24" s="70"/>
      <c r="E24" s="70">
        <v>3426</v>
      </c>
      <c r="F24" s="71">
        <v>8.6</v>
      </c>
      <c r="G24" s="70"/>
      <c r="H24" s="70">
        <f aca="true" t="shared" si="1" ref="H24:I29">B24+E24</f>
        <v>8150</v>
      </c>
      <c r="I24" s="71">
        <f t="shared" si="1"/>
        <v>19.6</v>
      </c>
    </row>
    <row r="25" spans="1:9" ht="12.75">
      <c r="A25" s="38" t="s">
        <v>71</v>
      </c>
      <c r="B25" s="70">
        <v>3676</v>
      </c>
      <c r="C25" s="71">
        <v>28.2</v>
      </c>
      <c r="D25" s="70"/>
      <c r="E25" s="70">
        <v>2665</v>
      </c>
      <c r="F25" s="71">
        <v>23.1</v>
      </c>
      <c r="G25" s="70"/>
      <c r="H25" s="70">
        <f t="shared" si="1"/>
        <v>6341</v>
      </c>
      <c r="I25" s="71">
        <f t="shared" si="1"/>
        <v>51.3</v>
      </c>
    </row>
    <row r="26" spans="1:9" ht="12.75">
      <c r="A26" s="1" t="s">
        <v>72</v>
      </c>
      <c r="B26" s="70">
        <v>5966</v>
      </c>
      <c r="C26" s="71">
        <v>164.9</v>
      </c>
      <c r="D26" s="70"/>
      <c r="E26" s="70">
        <v>3705</v>
      </c>
      <c r="F26" s="71">
        <v>109.5</v>
      </c>
      <c r="G26" s="70"/>
      <c r="H26" s="70">
        <f t="shared" si="1"/>
        <v>9671</v>
      </c>
      <c r="I26" s="71">
        <f t="shared" si="1"/>
        <v>274.4</v>
      </c>
    </row>
    <row r="27" spans="1:9" ht="12.75">
      <c r="A27" s="1" t="s">
        <v>73</v>
      </c>
      <c r="B27" s="70">
        <v>37</v>
      </c>
      <c r="C27" s="71">
        <v>0.3</v>
      </c>
      <c r="D27" s="70"/>
      <c r="E27" s="70">
        <v>22</v>
      </c>
      <c r="F27" s="71">
        <v>0.2</v>
      </c>
      <c r="G27" s="70"/>
      <c r="H27" s="70">
        <f t="shared" si="1"/>
        <v>59</v>
      </c>
      <c r="I27" s="71">
        <f t="shared" si="1"/>
        <v>0.5</v>
      </c>
    </row>
    <row r="28" spans="1:10" ht="12.75">
      <c r="A28" s="1" t="s">
        <v>132</v>
      </c>
      <c r="B28" s="70">
        <v>7902</v>
      </c>
      <c r="C28" s="71">
        <v>204.4</v>
      </c>
      <c r="D28" s="70"/>
      <c r="E28" s="70">
        <v>5158</v>
      </c>
      <c r="F28" s="71">
        <v>141.4</v>
      </c>
      <c r="G28" s="70"/>
      <c r="H28" s="70">
        <f t="shared" si="1"/>
        <v>13060</v>
      </c>
      <c r="I28" s="71">
        <f t="shared" si="1"/>
        <v>345.8</v>
      </c>
      <c r="J28" s="51"/>
    </row>
    <row r="29" spans="1:9" ht="12.75">
      <c r="A29" s="7" t="s">
        <v>133</v>
      </c>
      <c r="B29" s="70">
        <v>8050</v>
      </c>
      <c r="C29" s="71">
        <v>207.5</v>
      </c>
      <c r="D29" s="70"/>
      <c r="E29" s="70">
        <v>5211</v>
      </c>
      <c r="F29" s="71">
        <v>142.3</v>
      </c>
      <c r="G29" s="70"/>
      <c r="H29" s="70">
        <f t="shared" si="1"/>
        <v>13261</v>
      </c>
      <c r="I29" s="71">
        <f t="shared" si="1"/>
        <v>349.8</v>
      </c>
    </row>
    <row r="30" spans="1:10" ht="16.5" customHeight="1">
      <c r="A30" s="66" t="s">
        <v>134</v>
      </c>
      <c r="B30" s="70"/>
      <c r="C30" s="71">
        <f>C29+C15</f>
        <v>817.8</v>
      </c>
      <c r="D30" s="70"/>
      <c r="E30" s="70"/>
      <c r="F30" s="71">
        <f>F29+F15</f>
        <v>523.9000000000001</v>
      </c>
      <c r="G30" s="70"/>
      <c r="H30" s="70"/>
      <c r="I30" s="71">
        <f>C30+F30</f>
        <v>1341.7</v>
      </c>
      <c r="J30" s="51"/>
    </row>
    <row r="31" spans="1:9" ht="24" customHeight="1">
      <c r="A31" s="67"/>
      <c r="B31" s="64"/>
      <c r="C31" s="64"/>
      <c r="D31" s="64"/>
      <c r="E31" s="64"/>
      <c r="F31" s="64"/>
      <c r="G31" s="64"/>
      <c r="H31" s="64"/>
      <c r="I31" s="64"/>
    </row>
    <row r="32" spans="1:9" ht="39" customHeight="1">
      <c r="A32" s="88" t="s">
        <v>135</v>
      </c>
      <c r="B32" s="88"/>
      <c r="C32" s="88"/>
      <c r="D32" s="88"/>
      <c r="E32" s="88"/>
      <c r="F32" s="88"/>
      <c r="G32" s="88"/>
      <c r="H32" s="78"/>
      <c r="I32" s="78"/>
    </row>
    <row r="33" ht="12.75" customHeight="1"/>
    <row r="40" spans="1:10" ht="12.75">
      <c r="A40" s="19"/>
      <c r="B40" s="19"/>
      <c r="C40" s="19"/>
      <c r="D40" s="19"/>
      <c r="E40" s="19"/>
      <c r="F40" s="19"/>
      <c r="G40" s="19"/>
      <c r="H40" s="19"/>
      <c r="I40" s="19"/>
      <c r="J40" s="30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31"/>
      <c r="B42" s="35"/>
      <c r="C42" s="35"/>
      <c r="D42" s="35"/>
      <c r="E42" s="35"/>
      <c r="F42" s="35"/>
      <c r="G42" s="35"/>
      <c r="H42" s="35"/>
      <c r="I42" s="35"/>
      <c r="J42" s="29"/>
    </row>
    <row r="43" spans="1:10" ht="12.75">
      <c r="A43" s="31"/>
      <c r="B43" s="29"/>
      <c r="C43" s="29"/>
      <c r="D43" s="29"/>
      <c r="E43" s="29"/>
      <c r="F43" s="29"/>
      <c r="G43" s="29"/>
      <c r="H43" s="29"/>
      <c r="I43" s="29"/>
      <c r="J43" s="9"/>
    </row>
    <row r="44" spans="1:10" ht="12.75">
      <c r="A44" s="32"/>
      <c r="B44" s="28"/>
      <c r="C44" s="28"/>
      <c r="D44" s="28"/>
      <c r="E44" s="28"/>
      <c r="F44" s="28"/>
      <c r="G44" s="28"/>
      <c r="H44" s="28"/>
      <c r="I44" s="28"/>
      <c r="J44" s="24"/>
    </row>
    <row r="45" spans="1:10" ht="12.75">
      <c r="A45" s="27"/>
      <c r="B45" s="28"/>
      <c r="C45" s="28"/>
      <c r="D45" s="28"/>
      <c r="E45" s="28"/>
      <c r="F45" s="28"/>
      <c r="G45" s="28"/>
      <c r="H45" s="33"/>
      <c r="I45" s="28"/>
      <c r="J45" s="24"/>
    </row>
    <row r="46" spans="1:10" ht="12.75">
      <c r="A46" s="31"/>
      <c r="B46" s="28"/>
      <c r="C46" s="28"/>
      <c r="D46" s="28"/>
      <c r="E46" s="28"/>
      <c r="F46" s="28"/>
      <c r="G46" s="28"/>
      <c r="H46" s="28"/>
      <c r="I46" s="28"/>
      <c r="J46" s="24"/>
    </row>
    <row r="47" spans="1:10" ht="12.75">
      <c r="A47" s="27"/>
      <c r="B47" s="28"/>
      <c r="C47" s="28"/>
      <c r="D47" s="28"/>
      <c r="E47" s="28"/>
      <c r="F47" s="28"/>
      <c r="G47" s="28"/>
      <c r="H47" s="28"/>
      <c r="I47" s="28"/>
      <c r="J47" s="24"/>
    </row>
    <row r="48" spans="1:10" ht="12.75">
      <c r="A48" s="27"/>
      <c r="B48" s="28"/>
      <c r="C48" s="28"/>
      <c r="D48" s="28"/>
      <c r="E48" s="28"/>
      <c r="F48" s="28"/>
      <c r="G48" s="28"/>
      <c r="H48" s="28"/>
      <c r="I48" s="28"/>
      <c r="J48" s="24"/>
    </row>
    <row r="49" spans="1:10" ht="14.25" customHeight="1">
      <c r="A49" s="27"/>
      <c r="B49" s="28"/>
      <c r="C49" s="28"/>
      <c r="D49" s="28"/>
      <c r="E49" s="28"/>
      <c r="F49" s="28"/>
      <c r="G49" s="28"/>
      <c r="H49" s="28"/>
      <c r="I49" s="28"/>
      <c r="J49" s="24"/>
    </row>
    <row r="50" spans="1:10" ht="18" customHeight="1">
      <c r="A50" s="34"/>
      <c r="B50" s="28"/>
      <c r="C50" s="28"/>
      <c r="D50" s="28"/>
      <c r="E50" s="28"/>
      <c r="F50" s="28"/>
      <c r="G50" s="28"/>
      <c r="H50" s="28"/>
      <c r="I50" s="28"/>
      <c r="J50" s="24"/>
    </row>
    <row r="51" spans="1:10" ht="12.75">
      <c r="A51" s="27"/>
      <c r="B51" s="28"/>
      <c r="C51" s="28"/>
      <c r="D51" s="28"/>
      <c r="E51" s="28"/>
      <c r="F51" s="28"/>
      <c r="G51" s="28"/>
      <c r="H51" s="33"/>
      <c r="I51" s="33"/>
      <c r="J51" s="24"/>
    </row>
    <row r="52" spans="1:10" ht="12.75">
      <c r="A52" s="31"/>
      <c r="B52" s="28"/>
      <c r="C52" s="28"/>
      <c r="D52" s="28"/>
      <c r="E52" s="28"/>
      <c r="F52" s="28"/>
      <c r="G52" s="28"/>
      <c r="H52" s="28"/>
      <c r="I52" s="28"/>
      <c r="J52" s="24"/>
    </row>
    <row r="53" spans="1:10" ht="12.75">
      <c r="A53" s="27"/>
      <c r="B53" s="28"/>
      <c r="C53" s="28"/>
      <c r="D53" s="28"/>
      <c r="E53" s="28"/>
      <c r="F53" s="28"/>
      <c r="G53" s="28"/>
      <c r="H53" s="28"/>
      <c r="I53" s="28"/>
      <c r="J53" s="24"/>
    </row>
    <row r="54" spans="1:10" ht="12.75" customHeight="1">
      <c r="A54" s="27"/>
      <c r="B54" s="28"/>
      <c r="C54" s="28"/>
      <c r="D54" s="28"/>
      <c r="E54" s="28"/>
      <c r="F54" s="28"/>
      <c r="G54" s="28"/>
      <c r="H54" s="28"/>
      <c r="I54" s="28"/>
      <c r="J54" s="24"/>
    </row>
    <row r="55" spans="1:10" ht="12.75">
      <c r="A55" s="27"/>
      <c r="B55" s="28"/>
      <c r="C55" s="28"/>
      <c r="D55" s="28"/>
      <c r="E55" s="28"/>
      <c r="F55" s="28"/>
      <c r="G55" s="28"/>
      <c r="H55" s="28"/>
      <c r="I55" s="33"/>
      <c r="J55" s="24"/>
    </row>
    <row r="56" spans="1:10" ht="18" customHeight="1">
      <c r="A56" s="34"/>
      <c r="B56" s="28"/>
      <c r="C56" s="28"/>
      <c r="D56" s="28"/>
      <c r="E56" s="28"/>
      <c r="F56" s="28"/>
      <c r="G56" s="28"/>
      <c r="H56" s="28"/>
      <c r="I56" s="28"/>
      <c r="J56" s="24"/>
    </row>
    <row r="57" spans="1:10" ht="12.75">
      <c r="A57" s="27"/>
      <c r="B57" s="28"/>
      <c r="C57" s="28"/>
      <c r="D57" s="28"/>
      <c r="E57" s="28"/>
      <c r="F57" s="28"/>
      <c r="G57" s="28"/>
      <c r="H57" s="28"/>
      <c r="I57" s="28"/>
      <c r="J57" s="24"/>
    </row>
    <row r="58" spans="1:10" ht="12.75">
      <c r="A58" s="31"/>
      <c r="B58" s="28"/>
      <c r="C58" s="28"/>
      <c r="D58" s="28"/>
      <c r="E58" s="28"/>
      <c r="F58" s="28"/>
      <c r="G58" s="28"/>
      <c r="H58" s="28"/>
      <c r="I58" s="28"/>
      <c r="J58" s="24"/>
    </row>
    <row r="59" spans="1:10" ht="12.75">
      <c r="A59" s="27"/>
      <c r="B59" s="28"/>
      <c r="C59" s="28"/>
      <c r="D59" s="28"/>
      <c r="E59" s="28"/>
      <c r="F59" s="28"/>
      <c r="G59" s="28"/>
      <c r="H59" s="28"/>
      <c r="I59" s="28"/>
      <c r="J59" s="24"/>
    </row>
    <row r="60" spans="1:10" ht="12.75">
      <c r="A60" s="27"/>
      <c r="B60" s="28"/>
      <c r="C60" s="28"/>
      <c r="D60" s="28"/>
      <c r="E60" s="28"/>
      <c r="F60" s="28"/>
      <c r="G60" s="28"/>
      <c r="H60" s="28"/>
      <c r="I60" s="28"/>
      <c r="J60" s="24"/>
    </row>
    <row r="61" spans="1:10" ht="12.75">
      <c r="A61" s="27"/>
      <c r="B61" s="28"/>
      <c r="C61" s="28"/>
      <c r="D61" s="28"/>
      <c r="E61" s="28"/>
      <c r="F61" s="28"/>
      <c r="G61" s="28"/>
      <c r="H61" s="33"/>
      <c r="I61" s="28"/>
      <c r="J61" s="24"/>
    </row>
    <row r="62" spans="1:10" ht="21" customHeight="1">
      <c r="A62" s="27"/>
      <c r="B62" s="28"/>
      <c r="C62" s="28"/>
      <c r="D62" s="28"/>
      <c r="E62" s="28"/>
      <c r="F62" s="28"/>
      <c r="G62" s="28"/>
      <c r="H62" s="28"/>
      <c r="I62" s="28"/>
      <c r="J62" s="24"/>
    </row>
    <row r="63" spans="1:10" ht="12.75">
      <c r="A63" s="21"/>
      <c r="B63" s="24"/>
      <c r="C63" s="24"/>
      <c r="D63" s="24"/>
      <c r="E63" s="24"/>
      <c r="F63" s="24"/>
      <c r="G63" s="24"/>
      <c r="H63" s="24"/>
      <c r="I63" s="24"/>
      <c r="J63" s="24"/>
    </row>
    <row r="64" spans="2:10" ht="12.75" customHeight="1"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.75">
      <c r="A65" s="21"/>
      <c r="B65" s="24"/>
      <c r="C65" s="24"/>
      <c r="D65" s="24"/>
      <c r="E65" s="24"/>
      <c r="F65" s="24"/>
      <c r="G65" s="24"/>
      <c r="H65" s="25"/>
      <c r="I65" s="25"/>
      <c r="J65" s="24"/>
    </row>
    <row r="66" spans="1:10" ht="12.75">
      <c r="A66" s="22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2.75">
      <c r="A67" s="21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>
      <c r="A68" s="21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2.75">
      <c r="A69" s="21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2.75">
      <c r="A70" s="21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2.75">
      <c r="A71" s="21"/>
      <c r="B71" s="24"/>
      <c r="C71" s="24"/>
      <c r="D71" s="24"/>
      <c r="E71" s="24"/>
      <c r="F71" s="24"/>
      <c r="G71" s="24"/>
      <c r="H71" s="25"/>
      <c r="I71" s="25"/>
      <c r="J71" s="24"/>
    </row>
    <row r="72" spans="1:10" ht="12.75">
      <c r="A72" s="27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>
      <c r="A73" s="27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 customHeight="1">
      <c r="A74" s="27"/>
      <c r="B74" s="28"/>
      <c r="C74" s="28"/>
      <c r="D74" s="28"/>
      <c r="E74" s="28"/>
      <c r="F74" s="28"/>
      <c r="G74" s="28"/>
      <c r="H74" s="28"/>
      <c r="I74" s="28"/>
      <c r="J74" s="28"/>
    </row>
  </sheetData>
  <mergeCells count="4">
    <mergeCell ref="H4:I4"/>
    <mergeCell ref="A1:I1"/>
    <mergeCell ref="A3:I3"/>
    <mergeCell ref="A32:I3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Kristina Melander</cp:lastModifiedBy>
  <cp:lastPrinted>2005-11-30T14:52:09Z</cp:lastPrinted>
  <dcterms:created xsi:type="dcterms:W3CDTF">2001-10-25T09:10:40Z</dcterms:created>
  <dcterms:modified xsi:type="dcterms:W3CDTF">2007-05-30T09:19:38Z</dcterms:modified>
  <cp:category/>
  <cp:version/>
  <cp:contentType/>
  <cp:contentStatus/>
</cp:coreProperties>
</file>