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30" windowWidth="17400" windowHeight="9615" activeTab="0"/>
  </bookViews>
  <sheets>
    <sheet name="6.1" sheetId="1" r:id="rId1"/>
    <sheet name="6.1 (2)" sheetId="2" r:id="rId2"/>
    <sheet name="6.2" sheetId="3" r:id="rId3"/>
    <sheet name="6.3" sheetId="4" r:id="rId4"/>
    <sheet name="6.4" sheetId="5" r:id="rId5"/>
  </sheets>
  <definedNames>
    <definedName name="_xlnm.Print_Area" localSheetId="1">'6.1 (2)'!$A$1:$N$42</definedName>
  </definedNames>
  <calcPr fullCalcOnLoad="1"/>
</workbook>
</file>

<file path=xl/sharedStrings.xml><?xml version="1.0" encoding="utf-8"?>
<sst xmlns="http://schemas.openxmlformats.org/spreadsheetml/2006/main" count="283" uniqueCount="138">
  <si>
    <t>Antal</t>
  </si>
  <si>
    <t>%</t>
  </si>
  <si>
    <t>Totalt</t>
  </si>
  <si>
    <t>Land</t>
  </si>
  <si>
    <t>Gymnasienivå</t>
  </si>
  <si>
    <t>Eftergymnasial nivå</t>
  </si>
  <si>
    <t>Forskarnivå</t>
  </si>
  <si>
    <t xml:space="preserve">Antal 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</si>
  <si>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</si>
  <si>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</si>
  <si>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</si>
  <si>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</si>
  <si>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</si>
  <si>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</si>
  <si>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</si>
  <si>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</si>
  <si>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</si>
  <si>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</si>
  <si>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</si>
  <si>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</si>
  <si>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</si>
  <si>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</si>
  <si>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</si>
  <si>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</si>
  <si>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</si>
  <si>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</si>
  <si>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</si>
  <si>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</si>
  <si>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</si>
  <si>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</si>
  <si>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</si>
  <si>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</si>
  <si>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</si>
  <si>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</si>
  <si>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</si>
  <si>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</si>
  <si>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</si>
  <si>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</si>
  <si>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</si>
  <si>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</si>
  <si>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</si>
  <si>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</si>
  <si>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</si>
  <si>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</si>
  <si>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</si>
  <si>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</si>
  <si>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</si>
  <si>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</si>
  <si>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</si>
  <si>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</si>
  <si>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</si>
  <si>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</si>
  <si>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</si>
  <si>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</si>
  <si>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</si>
  <si>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20 - 24</t>
  </si>
  <si>
    <t>25 - 29</t>
  </si>
  <si>
    <t>30 - 34</t>
  </si>
  <si>
    <t>35 - 39</t>
  </si>
  <si>
    <t>40 - 44</t>
  </si>
  <si>
    <t>45 - 49</t>
  </si>
  <si>
    <t>50 -</t>
  </si>
  <si>
    <t>Kvinnor</t>
  </si>
  <si>
    <t>Män</t>
  </si>
  <si>
    <t>Samtliga</t>
  </si>
  <si>
    <t>-</t>
  </si>
  <si>
    <t>Europa, övriga</t>
  </si>
  <si>
    <t>Nordamerika</t>
  </si>
  <si>
    <t>2001/02</t>
  </si>
  <si>
    <t>Världsdel</t>
  </si>
  <si>
    <t>Belopp</t>
  </si>
  <si>
    <t>Nivå</t>
  </si>
  <si>
    <t xml:space="preserve">  Bidrag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</si>
  <si>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</si>
  <si>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</si>
  <si>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</si>
  <si>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</si>
  <si>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</si>
  <si>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</si>
  <si>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Bidrag 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</si>
  <si>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</si>
  <si>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</si>
  <si>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</si>
  <si>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</si>
  <si>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</si>
  <si>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</si>
  <si>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r>
      <t>EU-15</t>
    </r>
    <r>
      <rPr>
        <vertAlign val="superscript"/>
        <sz val="8"/>
        <rFont val="Arial"/>
        <family val="2"/>
      </rPr>
      <t>2)</t>
    </r>
  </si>
  <si>
    <t>Språkkurser</t>
  </si>
  <si>
    <r>
      <t>Free-movers</t>
    </r>
    <r>
      <rPr>
        <vertAlign val="superscript"/>
        <sz val="8"/>
        <rFont val="Arial"/>
        <family val="2"/>
      </rPr>
      <t>1)</t>
    </r>
  </si>
  <si>
    <t>Utbytesstuderande</t>
  </si>
  <si>
    <t>Kön</t>
  </si>
  <si>
    <t>2002/03</t>
  </si>
  <si>
    <t>Tanzania</t>
  </si>
  <si>
    <t>Kenya</t>
  </si>
  <si>
    <t>Guatemala</t>
  </si>
  <si>
    <t>Costa Rica</t>
  </si>
  <si>
    <t>Peru</t>
  </si>
  <si>
    <t>Venezuela</t>
  </si>
  <si>
    <t>Macao</t>
  </si>
  <si>
    <t>Syrien</t>
  </si>
  <si>
    <t>Taiwan</t>
  </si>
  <si>
    <t>.</t>
  </si>
  <si>
    <t>Läsår</t>
  </si>
  <si>
    <t>Utbildningens nivå</t>
  </si>
  <si>
    <t>Ålder</t>
  </si>
  <si>
    <t>- 19</t>
  </si>
  <si>
    <t>Bosnien-Herzegovinia</t>
  </si>
  <si>
    <t>6               Studerande utomlands</t>
  </si>
  <si>
    <t>Tabell 6.1    forts....</t>
  </si>
  <si>
    <t xml:space="preserve">Tabell 6.3    Antal studerande på eftergymnasial nivå som har fått studiemedel för 
                     studier utomlands fördelade på kön, världsdel och typ av utlandsstudier </t>
  </si>
  <si>
    <t>2003/04</t>
  </si>
  <si>
    <t>Lettland</t>
  </si>
  <si>
    <t>Litauen</t>
  </si>
  <si>
    <t>Slovakien</t>
  </si>
  <si>
    <t>Slovenien</t>
  </si>
  <si>
    <t>Luxemburg</t>
  </si>
  <si>
    <t>Tabell 6.2    Antal studerande som fått studiemedel för studier utomlands fördelade 
                     efter kön, ålder och utbildningens nivå, 2003/04</t>
  </si>
  <si>
    <t>Tabell 6.4    Antal studerande som fått studiemedel för studier utomlands fördelade efter
                     kön, utbildningens nivå, typ av lån och utbetalt belopp, 2003/04, mnkr</t>
  </si>
  <si>
    <t xml:space="preserve">                     Number of students receiving student aid for studies abroad by sex, level of 
                     education, type of student loan and disbursed amount, 2003/04, SEK million</t>
  </si>
  <si>
    <t xml:space="preserve">                     Number of students in post-secondary education receiving student aid 
                     for studies abroad by sex, continent and type of studies </t>
  </si>
  <si>
    <t xml:space="preserve">                     Number of students receiving financial student aid for studies abroad
                     by level of education, sex and age,  2003/04          </t>
  </si>
  <si>
    <t>Tabell 6.1    Antal studerande som fått studiemedel för studier utomlands fördelade 
                     på kön, utbildningens nivå, världsdel och land, 2003/04</t>
  </si>
  <si>
    <t>Typ av studiestöd</t>
  </si>
  <si>
    <t xml:space="preserve">1)   Den 1 maj 2004 utvidgades EU med tio länder. I denna redovisning återfinns de nya EU-länderna under Europa, övriga. 
2)   På gymnasienivå finns dessutom 486 utlandsstuderande med studiehjälp 2003/04.      </t>
  </si>
  <si>
    <r>
      <t>Totalt 2003/04</t>
    </r>
    <r>
      <rPr>
        <b/>
        <vertAlign val="superscript"/>
        <sz val="8.5"/>
        <rFont val="Arial"/>
        <family val="2"/>
      </rPr>
      <t>2)</t>
    </r>
  </si>
  <si>
    <t xml:space="preserve">                 Students abroad</t>
  </si>
  <si>
    <t xml:space="preserve">                     Number of students receiving financial student aid for studies abroad
                     by level of education, continent and country, 2003/04</t>
  </si>
  <si>
    <r>
      <t>Samtliga nivåer</t>
    </r>
    <r>
      <rPr>
        <vertAlign val="superscript"/>
        <sz val="8"/>
        <rFont val="Arial"/>
        <family val="2"/>
      </rPr>
      <t>1)</t>
    </r>
  </si>
  <si>
    <r>
      <t>Samtliga nivåer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</si>
  <si>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r>
      <t>Totalt gymnasienivå</t>
    </r>
    <r>
      <rPr>
        <vertAlign val="superscript"/>
        <sz val="8"/>
        <rFont val="Arial"/>
        <family val="2"/>
      </rPr>
      <t>2)</t>
    </r>
  </si>
  <si>
    <r>
      <t>Totalt eftergymnasial nivå</t>
    </r>
    <r>
      <rPr>
        <vertAlign val="superscript"/>
        <sz val="8"/>
        <rFont val="Arial"/>
        <family val="2"/>
      </rPr>
      <t>2)</t>
    </r>
  </si>
  <si>
    <r>
      <t>Totalt utbetalt studielån</t>
    </r>
    <r>
      <rPr>
        <b/>
        <vertAlign val="superscript"/>
        <sz val="8"/>
        <rFont val="Arial"/>
        <family val="2"/>
      </rPr>
      <t>3)</t>
    </r>
  </si>
  <si>
    <t>1)   Avser nettoräknat antal studerande på gymnasie- och eftergymnasial nivå.
2)   Avser nettoräknat antal studerande med merkostnadslån.
3)   Avser sammanlagt belopp som utbetalats i grundlån och merkostnadslån.</t>
  </si>
  <si>
    <r>
      <t>EU 15</t>
    </r>
    <r>
      <rPr>
        <b/>
        <vertAlign val="superscript"/>
        <sz val="8.5"/>
        <rFont val="Arial"/>
        <family val="2"/>
      </rPr>
      <t>1)</t>
    </r>
    <r>
      <rPr>
        <b/>
        <sz val="8.5"/>
        <rFont val="Arial"/>
        <family val="2"/>
      </rPr>
      <t xml:space="preserve">  utom Norden</t>
    </r>
  </si>
  <si>
    <t>Indien</t>
  </si>
  <si>
    <t>Sydkorea</t>
  </si>
  <si>
    <t>Saudi-Arabien</t>
  </si>
  <si>
    <t xml:space="preserve">1)   Avser i denna tabell utlandsstuderande på eftergymnasial nivå som inte läser på utbytesprogram, 
      språkkurser eller är forskarstuderande. Läsåret 2003/04 ingår dock även forskarstuderande (107 stycken).
2)   Omfattar länderna inom Europeiska unionen utom Danmark och Finland. Den 1 maj 2004 utvidgades 
      EU med tio länder. I denna redovisning återfinns de nya EU-länderna under Europa, övriga. 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</si>
</sst>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3" fontId="7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40</xdr:row>
      <xdr:rowOff>47625</xdr:rowOff>
    </xdr:from>
    <xdr:to>
      <xdr:col>1</xdr:col>
      <xdr:colOff>209550</xdr:colOff>
      <xdr:row>40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9246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28575</xdr:rowOff>
    </xdr:from>
    <xdr:to>
      <xdr:col>0</xdr:col>
      <xdr:colOff>1409700</xdr:colOff>
      <xdr:row>24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28575</xdr:rowOff>
    </xdr:from>
    <xdr:to>
      <xdr:col>1</xdr:col>
      <xdr:colOff>247650</xdr:colOff>
      <xdr:row>35</xdr:row>
      <xdr:rowOff>276225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60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38100</xdr:rowOff>
    </xdr:from>
    <xdr:to>
      <xdr:col>1</xdr:col>
      <xdr:colOff>0</xdr:colOff>
      <xdr:row>30</xdr:row>
      <xdr:rowOff>266700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6740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7">
      <selection activeCell="A10" sqref="A10"/>
    </sheetView>
  </sheetViews>
  <sheetFormatPr defaultColWidth="9.140625" defaultRowHeight="12.75"/>
  <cols>
    <col min="1" max="1" width="17.421875" style="0" customWidth="1"/>
    <col min="2" max="4" width="5.8515625" style="0" customWidth="1"/>
    <col min="5" max="5" width="1.421875" style="0" customWidth="1"/>
    <col min="6" max="8" width="5.8515625" style="0" customWidth="1"/>
    <col min="9" max="9" width="1.421875" style="0" customWidth="1"/>
    <col min="10" max="12" width="5.8515625" style="0" customWidth="1"/>
    <col min="13" max="13" width="1.421875" style="0" customWidth="1"/>
    <col min="15" max="15" width="5.7109375" style="0" customWidth="1"/>
    <col min="16" max="16" width="7.7109375" style="0" customWidth="1"/>
  </cols>
  <sheetData>
    <row r="1" spans="1:11" ht="15.75">
      <c r="A1" s="93" t="s">
        <v>107</v>
      </c>
      <c r="B1" s="94"/>
      <c r="C1" s="94"/>
      <c r="D1" s="94"/>
      <c r="E1" s="94"/>
      <c r="F1" s="94"/>
      <c r="G1" s="94"/>
      <c r="H1" s="94"/>
      <c r="I1" s="94"/>
      <c r="J1" s="94"/>
      <c r="K1" s="80"/>
    </row>
    <row r="2" ht="18.75" customHeight="1">
      <c r="A2" s="42" t="s">
        <v>125</v>
      </c>
    </row>
    <row r="3" ht="12.75" customHeight="1"/>
    <row r="4" spans="1:14" ht="26.25" customHeight="1">
      <c r="A4" s="99" t="s">
        <v>121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1"/>
    </row>
    <row r="5" spans="1:12" ht="7.5" customHeight="1">
      <c r="A5" s="63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5" ht="29.25" customHeight="1">
      <c r="A6" s="96" t="s">
        <v>126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N6" s="98"/>
      <c r="O6" s="10"/>
    </row>
    <row r="7" spans="1:16" ht="18.75" customHeight="1">
      <c r="A7" s="3" t="s">
        <v>69</v>
      </c>
      <c r="B7" s="95" t="s">
        <v>4</v>
      </c>
      <c r="C7" s="95"/>
      <c r="D7" s="95"/>
      <c r="E7" s="3"/>
      <c r="F7" s="95" t="s">
        <v>5</v>
      </c>
      <c r="G7" s="95"/>
      <c r="H7" s="95"/>
      <c r="I7" s="3"/>
      <c r="J7" s="95" t="s">
        <v>6</v>
      </c>
      <c r="K7" s="95"/>
      <c r="L7" s="95"/>
      <c r="M7" s="3"/>
      <c r="N7" s="20" t="s">
        <v>2</v>
      </c>
      <c r="O7" s="83"/>
      <c r="P7" s="8"/>
    </row>
    <row r="8" spans="1:16" ht="15" customHeight="1">
      <c r="A8" s="2" t="s">
        <v>3</v>
      </c>
      <c r="B8" s="4" t="s">
        <v>62</v>
      </c>
      <c r="C8" s="4" t="s">
        <v>63</v>
      </c>
      <c r="D8" s="4" t="s">
        <v>2</v>
      </c>
      <c r="E8" s="4"/>
      <c r="F8" s="4" t="s">
        <v>62</v>
      </c>
      <c r="G8" s="4" t="s">
        <v>63</v>
      </c>
      <c r="H8" s="4" t="s">
        <v>2</v>
      </c>
      <c r="I8" s="4"/>
      <c r="J8" s="4" t="s">
        <v>62</v>
      </c>
      <c r="K8" s="4" t="s">
        <v>63</v>
      </c>
      <c r="L8" s="4" t="s">
        <v>2</v>
      </c>
      <c r="M8" s="4"/>
      <c r="N8" s="4" t="s">
        <v>7</v>
      </c>
      <c r="O8" s="25"/>
      <c r="P8" s="25"/>
    </row>
    <row r="9" spans="1:16" ht="20.25" customHeight="1">
      <c r="A9" s="7" t="s">
        <v>8</v>
      </c>
      <c r="B9" s="87">
        <f>SUM(B10:B13)</f>
        <v>258</v>
      </c>
      <c r="C9" s="87">
        <f>SUM(C10:C13)</f>
        <v>134</v>
      </c>
      <c r="D9" s="87">
        <f>SUM(B9:C9)</f>
        <v>392</v>
      </c>
      <c r="E9" s="23"/>
      <c r="F9" s="12">
        <f>SUM(F10:F13)</f>
        <v>1385</v>
      </c>
      <c r="G9" s="12">
        <f>SUM(G10:G13)</f>
        <v>778</v>
      </c>
      <c r="H9" s="12">
        <f>SUM(H10:H13)</f>
        <v>2163</v>
      </c>
      <c r="I9" s="12"/>
      <c r="J9" s="87">
        <f>SUM(J10:J13)</f>
        <v>2</v>
      </c>
      <c r="K9" s="87">
        <f>SUM(K10:K13)</f>
        <v>1</v>
      </c>
      <c r="L9" s="87">
        <f>SUM(L10:L13)</f>
        <v>3</v>
      </c>
      <c r="M9" s="12"/>
      <c r="N9" s="12">
        <f>D9+H9+L9</f>
        <v>2558</v>
      </c>
      <c r="O9" s="12"/>
      <c r="P9" s="1"/>
    </row>
    <row r="10" spans="1:15" ht="12.75" customHeight="1">
      <c r="A10" s="1" t="s">
        <v>9</v>
      </c>
      <c r="B10" s="5">
        <v>125</v>
      </c>
      <c r="C10" s="5">
        <v>55</v>
      </c>
      <c r="D10" s="86">
        <f>SUM(B10:C10)</f>
        <v>180</v>
      </c>
      <c r="E10" s="18"/>
      <c r="F10" s="5">
        <v>876</v>
      </c>
      <c r="G10" s="5">
        <v>412</v>
      </c>
      <c r="H10" s="5">
        <f>SUM(F10:G10)</f>
        <v>1288</v>
      </c>
      <c r="I10" s="5"/>
      <c r="J10" s="5">
        <v>1</v>
      </c>
      <c r="K10" s="5">
        <v>1</v>
      </c>
      <c r="L10" s="86">
        <f>SUM(J10:K10)</f>
        <v>2</v>
      </c>
      <c r="M10" s="5"/>
      <c r="N10" s="5">
        <f aca="true" t="shared" si="0" ref="N10:N48">D10+H10+L10</f>
        <v>1470</v>
      </c>
      <c r="O10" s="5"/>
    </row>
    <row r="11" spans="1:15" ht="12.75" customHeight="1">
      <c r="A11" s="1" t="s">
        <v>10</v>
      </c>
      <c r="B11" s="5">
        <v>31</v>
      </c>
      <c r="C11" s="86">
        <v>24</v>
      </c>
      <c r="D11" s="86">
        <f>SUM(B11:C11)</f>
        <v>55</v>
      </c>
      <c r="E11" s="18"/>
      <c r="F11" s="5">
        <v>113</v>
      </c>
      <c r="G11" s="5">
        <v>114</v>
      </c>
      <c r="H11" s="5">
        <f>SUM(F11:G11)</f>
        <v>227</v>
      </c>
      <c r="I11" s="5"/>
      <c r="J11" s="5">
        <v>1</v>
      </c>
      <c r="K11" s="87"/>
      <c r="L11" s="86">
        <f>SUM(J11:K11)</f>
        <v>1</v>
      </c>
      <c r="M11" s="5"/>
      <c r="N11" s="5">
        <f t="shared" si="0"/>
        <v>283</v>
      </c>
      <c r="O11" s="5"/>
    </row>
    <row r="12" spans="1:15" ht="12.75" customHeight="1">
      <c r="A12" s="1" t="s">
        <v>11</v>
      </c>
      <c r="B12" s="86">
        <v>6</v>
      </c>
      <c r="C12" s="87" t="s">
        <v>65</v>
      </c>
      <c r="D12" s="86">
        <f>SUM(B12:C12)</f>
        <v>6</v>
      </c>
      <c r="E12" s="18"/>
      <c r="F12" s="5">
        <v>31</v>
      </c>
      <c r="G12" s="5">
        <v>19</v>
      </c>
      <c r="H12" s="5">
        <f>SUM(F12:G12)</f>
        <v>50</v>
      </c>
      <c r="I12" s="5"/>
      <c r="J12" s="87"/>
      <c r="K12" s="86"/>
      <c r="L12" s="86"/>
      <c r="M12" s="5"/>
      <c r="N12" s="5">
        <f t="shared" si="0"/>
        <v>56</v>
      </c>
      <c r="O12" s="5"/>
    </row>
    <row r="13" spans="1:15" ht="12.75" customHeight="1">
      <c r="A13" s="1" t="s">
        <v>12</v>
      </c>
      <c r="B13" s="86">
        <v>96</v>
      </c>
      <c r="C13" s="86">
        <v>55</v>
      </c>
      <c r="D13" s="86">
        <f>SUM(B13:C13)</f>
        <v>151</v>
      </c>
      <c r="E13" s="18"/>
      <c r="F13" s="5">
        <v>365</v>
      </c>
      <c r="G13" s="5">
        <v>233</v>
      </c>
      <c r="H13" s="5">
        <f>SUM(F13:G13)</f>
        <v>598</v>
      </c>
      <c r="I13" s="5"/>
      <c r="J13" s="86"/>
      <c r="K13" s="86"/>
      <c r="L13" s="86"/>
      <c r="M13" s="5"/>
      <c r="N13" s="5">
        <f t="shared" si="0"/>
        <v>749</v>
      </c>
      <c r="O13" s="5"/>
    </row>
    <row r="14" spans="1:15" ht="27" customHeight="1">
      <c r="A14" s="21" t="s">
        <v>133</v>
      </c>
      <c r="B14" s="12">
        <f aca="true" t="shared" si="1" ref="B14:H14">SUM(B15:B26)</f>
        <v>34</v>
      </c>
      <c r="C14" s="12">
        <f t="shared" si="1"/>
        <v>5</v>
      </c>
      <c r="D14" s="12">
        <f t="shared" si="1"/>
        <v>39</v>
      </c>
      <c r="E14" s="12"/>
      <c r="F14" s="12">
        <f t="shared" si="1"/>
        <v>9559</v>
      </c>
      <c r="G14" s="12">
        <f t="shared" si="1"/>
        <v>4540</v>
      </c>
      <c r="H14" s="12">
        <f t="shared" si="1"/>
        <v>14099</v>
      </c>
      <c r="I14" s="12"/>
      <c r="J14" s="12">
        <f>SUM(J15:J26)</f>
        <v>29</v>
      </c>
      <c r="K14" s="12">
        <f>SUM(K15:K26)</f>
        <v>30</v>
      </c>
      <c r="L14" s="12">
        <f>SUM(L15:L26)</f>
        <v>59</v>
      </c>
      <c r="M14" s="12"/>
      <c r="N14" s="12">
        <f t="shared" si="0"/>
        <v>14197</v>
      </c>
      <c r="O14" s="12"/>
    </row>
    <row r="15" spans="1:15" s="10" customFormat="1" ht="12.75" customHeight="1">
      <c r="A15" s="8" t="s">
        <v>13</v>
      </c>
      <c r="B15" s="86"/>
      <c r="C15" s="86"/>
      <c r="D15" s="86"/>
      <c r="E15" s="24"/>
      <c r="F15" s="9">
        <v>66</v>
      </c>
      <c r="G15" s="9">
        <v>35</v>
      </c>
      <c r="H15" s="9">
        <f>SUM(F15:G15)</f>
        <v>101</v>
      </c>
      <c r="I15" s="9"/>
      <c r="J15" s="86"/>
      <c r="K15" s="86"/>
      <c r="L15" s="86"/>
      <c r="M15" s="9"/>
      <c r="N15" s="5">
        <f t="shared" si="0"/>
        <v>101</v>
      </c>
      <c r="O15" s="9"/>
    </row>
    <row r="16" spans="1:15" ht="12.75" customHeight="1">
      <c r="A16" s="1" t="s">
        <v>14</v>
      </c>
      <c r="B16" s="5">
        <v>3</v>
      </c>
      <c r="C16" s="86"/>
      <c r="D16" s="5">
        <f>SUM(B16:C16)</f>
        <v>3</v>
      </c>
      <c r="E16" s="18"/>
      <c r="F16" s="5">
        <v>1424</v>
      </c>
      <c r="G16" s="5">
        <v>546</v>
      </c>
      <c r="H16" s="9">
        <f aca="true" t="shared" si="2" ref="H16:H26">SUM(F16:G16)</f>
        <v>1970</v>
      </c>
      <c r="I16" s="5"/>
      <c r="J16" s="86"/>
      <c r="K16" s="86"/>
      <c r="L16" s="86"/>
      <c r="M16" s="5"/>
      <c r="N16" s="5">
        <f t="shared" si="0"/>
        <v>1973</v>
      </c>
      <c r="O16" s="5"/>
    </row>
    <row r="17" spans="1:15" ht="12.75" customHeight="1">
      <c r="A17" s="1" t="s">
        <v>15</v>
      </c>
      <c r="B17" s="86"/>
      <c r="C17" s="86"/>
      <c r="D17" s="86"/>
      <c r="E17" s="18"/>
      <c r="F17" s="5">
        <v>92</v>
      </c>
      <c r="G17" s="5">
        <v>23</v>
      </c>
      <c r="H17" s="9">
        <f t="shared" si="2"/>
        <v>115</v>
      </c>
      <c r="I17" s="5"/>
      <c r="J17" s="86"/>
      <c r="K17" s="86"/>
      <c r="L17" s="86"/>
      <c r="M17" s="5"/>
      <c r="N17" s="5">
        <f t="shared" si="0"/>
        <v>115</v>
      </c>
      <c r="O17" s="5"/>
    </row>
    <row r="18" spans="1:15" ht="12.75" customHeight="1">
      <c r="A18" s="1" t="s">
        <v>16</v>
      </c>
      <c r="B18" s="5">
        <v>3</v>
      </c>
      <c r="C18" s="86"/>
      <c r="D18" s="5">
        <f>SUM(B18:C18)</f>
        <v>3</v>
      </c>
      <c r="E18" s="18"/>
      <c r="F18" s="5">
        <v>195</v>
      </c>
      <c r="G18" s="5">
        <v>67</v>
      </c>
      <c r="H18" s="9">
        <f t="shared" si="2"/>
        <v>262</v>
      </c>
      <c r="I18" s="5"/>
      <c r="J18" s="86"/>
      <c r="K18" s="86"/>
      <c r="L18" s="86"/>
      <c r="M18" s="5"/>
      <c r="N18" s="5">
        <f t="shared" si="0"/>
        <v>265</v>
      </c>
      <c r="O18" s="5"/>
    </row>
    <row r="19" spans="1:15" ht="12.75" customHeight="1">
      <c r="A19" s="1" t="s">
        <v>17</v>
      </c>
      <c r="B19" s="86"/>
      <c r="C19" s="86"/>
      <c r="D19" s="86"/>
      <c r="E19" s="18"/>
      <c r="F19" s="5">
        <v>750</v>
      </c>
      <c r="G19" s="5">
        <v>282</v>
      </c>
      <c r="H19" s="9">
        <f t="shared" si="2"/>
        <v>1032</v>
      </c>
      <c r="I19" s="5"/>
      <c r="J19" s="5">
        <v>1</v>
      </c>
      <c r="K19" s="86"/>
      <c r="L19" s="5">
        <f>SUM(J19:K19)</f>
        <v>1</v>
      </c>
      <c r="M19" s="5"/>
      <c r="N19" s="5">
        <f t="shared" si="0"/>
        <v>1033</v>
      </c>
      <c r="O19" s="5"/>
    </row>
    <row r="20" spans="1:15" ht="12.75" customHeight="1">
      <c r="A20" s="1" t="s">
        <v>115</v>
      </c>
      <c r="B20" s="86"/>
      <c r="C20" s="86"/>
      <c r="D20" s="86"/>
      <c r="E20" s="18"/>
      <c r="F20" s="5">
        <v>1</v>
      </c>
      <c r="G20" s="87" t="s">
        <v>65</v>
      </c>
      <c r="H20" s="9">
        <f t="shared" si="2"/>
        <v>1</v>
      </c>
      <c r="I20" s="5"/>
      <c r="J20" s="5"/>
      <c r="K20" s="86"/>
      <c r="L20" s="5"/>
      <c r="M20" s="5"/>
      <c r="N20" s="5">
        <f t="shared" si="0"/>
        <v>1</v>
      </c>
      <c r="O20" s="5"/>
    </row>
    <row r="21" spans="1:15" ht="12.75" customHeight="1">
      <c r="A21" s="1" t="s">
        <v>18</v>
      </c>
      <c r="B21" s="86"/>
      <c r="C21" s="86"/>
      <c r="D21" s="86"/>
      <c r="E21" s="18"/>
      <c r="F21" s="5">
        <v>231</v>
      </c>
      <c r="G21" s="5">
        <v>173</v>
      </c>
      <c r="H21" s="9">
        <f t="shared" si="2"/>
        <v>404</v>
      </c>
      <c r="I21" s="5"/>
      <c r="J21" s="86"/>
      <c r="K21" s="86"/>
      <c r="L21" s="86"/>
      <c r="M21" s="5"/>
      <c r="N21" s="5">
        <f t="shared" si="0"/>
        <v>404</v>
      </c>
      <c r="O21" s="5"/>
    </row>
    <row r="22" spans="1:15" ht="12.75" customHeight="1">
      <c r="A22" s="1" t="s">
        <v>19</v>
      </c>
      <c r="B22" s="86"/>
      <c r="C22" s="86"/>
      <c r="D22" s="86"/>
      <c r="E22" s="18"/>
      <c r="F22" s="5">
        <v>32</v>
      </c>
      <c r="G22" s="5">
        <v>20</v>
      </c>
      <c r="H22" s="9">
        <f t="shared" si="2"/>
        <v>52</v>
      </c>
      <c r="I22" s="5"/>
      <c r="J22" s="86"/>
      <c r="K22" s="86"/>
      <c r="L22" s="86"/>
      <c r="M22" s="5"/>
      <c r="N22" s="5">
        <f t="shared" si="0"/>
        <v>52</v>
      </c>
      <c r="O22" s="5"/>
    </row>
    <row r="23" spans="1:15" ht="12.75" customHeight="1">
      <c r="A23" s="1" t="s">
        <v>20</v>
      </c>
      <c r="B23" s="5">
        <v>6</v>
      </c>
      <c r="C23" s="86"/>
      <c r="D23" s="5">
        <f>SUM(B23:C23)</f>
        <v>6</v>
      </c>
      <c r="E23" s="18"/>
      <c r="F23" s="5">
        <v>2205</v>
      </c>
      <c r="G23" s="5">
        <v>929</v>
      </c>
      <c r="H23" s="9">
        <f t="shared" si="2"/>
        <v>3134</v>
      </c>
      <c r="I23" s="5"/>
      <c r="J23" s="86"/>
      <c r="K23" s="5">
        <v>1</v>
      </c>
      <c r="L23" s="5">
        <f>SUM(K23)</f>
        <v>1</v>
      </c>
      <c r="M23" s="5"/>
      <c r="N23" s="5">
        <f t="shared" si="0"/>
        <v>3141</v>
      </c>
      <c r="O23" s="5"/>
    </row>
    <row r="24" spans="1:15" ht="12.75" customHeight="1">
      <c r="A24" s="1" t="s">
        <v>21</v>
      </c>
      <c r="B24" s="5">
        <v>15</v>
      </c>
      <c r="C24" s="5">
        <v>4</v>
      </c>
      <c r="D24" s="5">
        <f>SUM(B24:C24)</f>
        <v>19</v>
      </c>
      <c r="E24" s="18"/>
      <c r="F24" s="5">
        <v>3581</v>
      </c>
      <c r="G24" s="5">
        <v>1760</v>
      </c>
      <c r="H24" s="9">
        <f t="shared" si="2"/>
        <v>5341</v>
      </c>
      <c r="I24" s="5"/>
      <c r="J24" s="86">
        <v>26</v>
      </c>
      <c r="K24" s="86">
        <v>28</v>
      </c>
      <c r="L24" s="86">
        <f>SUM(J24:K24)</f>
        <v>54</v>
      </c>
      <c r="M24" s="5"/>
      <c r="N24" s="5">
        <f t="shared" si="0"/>
        <v>5414</v>
      </c>
      <c r="O24" s="5"/>
    </row>
    <row r="25" spans="1:15" ht="12.75" customHeight="1">
      <c r="A25" s="1" t="s">
        <v>22</v>
      </c>
      <c r="B25" s="5">
        <v>7</v>
      </c>
      <c r="C25" s="5">
        <v>1</v>
      </c>
      <c r="D25" s="5">
        <f>SUM(B25:C25)</f>
        <v>8</v>
      </c>
      <c r="E25" s="18"/>
      <c r="F25" s="5">
        <v>736</v>
      </c>
      <c r="G25" s="5">
        <v>547</v>
      </c>
      <c r="H25" s="9">
        <f t="shared" si="2"/>
        <v>1283</v>
      </c>
      <c r="I25" s="5"/>
      <c r="J25" s="5">
        <v>2</v>
      </c>
      <c r="K25" s="86"/>
      <c r="L25" s="5">
        <f>SUM(J25:K25)</f>
        <v>2</v>
      </c>
      <c r="M25" s="5"/>
      <c r="N25" s="5">
        <f t="shared" si="0"/>
        <v>1293</v>
      </c>
      <c r="O25" s="5"/>
    </row>
    <row r="26" spans="1:15" ht="12.75" customHeight="1">
      <c r="A26" s="1" t="s">
        <v>23</v>
      </c>
      <c r="B26" s="86"/>
      <c r="C26" s="86"/>
      <c r="D26" s="86"/>
      <c r="E26" s="18"/>
      <c r="F26" s="5">
        <v>246</v>
      </c>
      <c r="G26" s="5">
        <v>158</v>
      </c>
      <c r="H26" s="9">
        <f t="shared" si="2"/>
        <v>404</v>
      </c>
      <c r="I26" s="5"/>
      <c r="J26" s="86"/>
      <c r="K26" s="5">
        <v>1</v>
      </c>
      <c r="L26" s="5">
        <f>SUM(K26)</f>
        <v>1</v>
      </c>
      <c r="M26" s="5"/>
      <c r="N26" s="5">
        <f t="shared" si="0"/>
        <v>405</v>
      </c>
      <c r="O26" s="5"/>
    </row>
    <row r="27" spans="1:15" ht="16.5" customHeight="1">
      <c r="A27" s="7" t="s">
        <v>66</v>
      </c>
      <c r="B27" s="87" t="s">
        <v>65</v>
      </c>
      <c r="C27" s="87" t="s">
        <v>65</v>
      </c>
      <c r="D27" s="87" t="s">
        <v>65</v>
      </c>
      <c r="E27" s="23"/>
      <c r="F27" s="12">
        <f>SUM(F28:F42)</f>
        <v>729</v>
      </c>
      <c r="G27" s="12">
        <f>SUM(G28:G42)</f>
        <v>547</v>
      </c>
      <c r="H27" s="12">
        <f>SUM(H28:H42)</f>
        <v>1276</v>
      </c>
      <c r="I27" s="12"/>
      <c r="J27" s="12">
        <f>SUM(J28:J42)</f>
        <v>3</v>
      </c>
      <c r="K27" s="12">
        <f>SUM(K28:K42)</f>
        <v>6</v>
      </c>
      <c r="L27" s="12">
        <f>SUM(L28:L42)</f>
        <v>9</v>
      </c>
      <c r="M27" s="12"/>
      <c r="N27" s="12">
        <f>H27+L27</f>
        <v>1285</v>
      </c>
      <c r="O27" s="12"/>
    </row>
    <row r="28" spans="1:15" ht="12.75" customHeight="1">
      <c r="A28" s="1" t="s">
        <v>106</v>
      </c>
      <c r="B28" s="5"/>
      <c r="C28" s="5"/>
      <c r="D28" s="5"/>
      <c r="E28" s="18"/>
      <c r="F28" s="5">
        <v>16</v>
      </c>
      <c r="G28" s="5">
        <v>5</v>
      </c>
      <c r="H28" s="5">
        <f>SUM(F28:G28)</f>
        <v>21</v>
      </c>
      <c r="I28" s="5"/>
      <c r="J28" s="5"/>
      <c r="K28" s="5"/>
      <c r="L28" s="5"/>
      <c r="M28" s="5"/>
      <c r="N28" s="5">
        <f t="shared" si="0"/>
        <v>21</v>
      </c>
      <c r="O28" s="5"/>
    </row>
    <row r="29" spans="1:15" ht="12.75" customHeight="1">
      <c r="A29" s="1" t="s">
        <v>24</v>
      </c>
      <c r="B29" s="5"/>
      <c r="C29" s="5"/>
      <c r="D29" s="5"/>
      <c r="E29" s="18"/>
      <c r="F29" s="5">
        <v>8</v>
      </c>
      <c r="G29" s="5">
        <v>9</v>
      </c>
      <c r="H29" s="5">
        <f aca="true" t="shared" si="3" ref="H29:H42">SUM(F29:G29)</f>
        <v>17</v>
      </c>
      <c r="I29" s="5"/>
      <c r="J29" s="5"/>
      <c r="K29" s="5"/>
      <c r="L29" s="5"/>
      <c r="M29" s="5"/>
      <c r="N29" s="5">
        <f t="shared" si="0"/>
        <v>17</v>
      </c>
      <c r="O29" s="5"/>
    </row>
    <row r="30" spans="1:15" ht="12.75" customHeight="1">
      <c r="A30" s="1" t="s">
        <v>111</v>
      </c>
      <c r="B30" s="5"/>
      <c r="C30" s="5"/>
      <c r="D30" s="5"/>
      <c r="E30" s="18"/>
      <c r="F30" s="5">
        <v>2</v>
      </c>
      <c r="G30" s="5">
        <v>4</v>
      </c>
      <c r="H30" s="5">
        <f t="shared" si="3"/>
        <v>6</v>
      </c>
      <c r="I30" s="5"/>
      <c r="J30" s="5"/>
      <c r="K30" s="5"/>
      <c r="L30" s="5"/>
      <c r="M30" s="5"/>
      <c r="N30" s="5">
        <f t="shared" si="0"/>
        <v>6</v>
      </c>
      <c r="O30" s="5"/>
    </row>
    <row r="31" spans="1:15" ht="12.75" customHeight="1">
      <c r="A31" s="1" t="s">
        <v>112</v>
      </c>
      <c r="B31" s="5"/>
      <c r="C31" s="5"/>
      <c r="D31" s="5"/>
      <c r="E31" s="18"/>
      <c r="F31" s="5">
        <v>4</v>
      </c>
      <c r="G31" s="5">
        <v>6</v>
      </c>
      <c r="H31" s="5">
        <f t="shared" si="3"/>
        <v>10</v>
      </c>
      <c r="I31" s="5"/>
      <c r="J31" s="5"/>
      <c r="K31" s="5"/>
      <c r="L31" s="5"/>
      <c r="M31" s="5"/>
      <c r="N31" s="5">
        <f t="shared" si="0"/>
        <v>10</v>
      </c>
      <c r="O31" s="5"/>
    </row>
    <row r="32" spans="1:15" ht="12.75" customHeight="1">
      <c r="A32" s="1" t="s">
        <v>25</v>
      </c>
      <c r="B32" s="5"/>
      <c r="C32" s="5"/>
      <c r="D32" s="5"/>
      <c r="E32" s="18"/>
      <c r="F32" s="5">
        <v>165</v>
      </c>
      <c r="G32" s="5">
        <v>56</v>
      </c>
      <c r="H32" s="5">
        <f t="shared" si="3"/>
        <v>221</v>
      </c>
      <c r="I32" s="5"/>
      <c r="J32" s="5"/>
      <c r="K32" s="5"/>
      <c r="L32" s="5"/>
      <c r="M32" s="5"/>
      <c r="N32" s="5">
        <f t="shared" si="0"/>
        <v>221</v>
      </c>
      <c r="O32" s="5"/>
    </row>
    <row r="33" spans="1:15" ht="12.75" customHeight="1">
      <c r="A33" s="1" t="s">
        <v>26</v>
      </c>
      <c r="B33" s="5"/>
      <c r="C33" s="5"/>
      <c r="D33" s="5"/>
      <c r="E33" s="18"/>
      <c r="F33" s="5">
        <v>13</v>
      </c>
      <c r="G33" s="5">
        <v>6</v>
      </c>
      <c r="H33" s="5">
        <f t="shared" si="3"/>
        <v>19</v>
      </c>
      <c r="I33" s="5"/>
      <c r="J33" s="5"/>
      <c r="K33" s="5"/>
      <c r="L33" s="5"/>
      <c r="M33" s="5"/>
      <c r="N33" s="5">
        <f t="shared" si="0"/>
        <v>19</v>
      </c>
      <c r="O33" s="5"/>
    </row>
    <row r="34" spans="1:15" ht="12.75" customHeight="1">
      <c r="A34" s="1" t="s">
        <v>27</v>
      </c>
      <c r="B34" s="5"/>
      <c r="C34" s="5"/>
      <c r="D34" s="5"/>
      <c r="E34" s="18"/>
      <c r="F34" s="5">
        <v>73</v>
      </c>
      <c r="G34" s="5">
        <v>75</v>
      </c>
      <c r="H34" s="5">
        <f t="shared" si="3"/>
        <v>148</v>
      </c>
      <c r="I34" s="5"/>
      <c r="J34" s="5"/>
      <c r="K34" s="5"/>
      <c r="L34" s="5"/>
      <c r="M34" s="5"/>
      <c r="N34" s="5">
        <f t="shared" si="0"/>
        <v>148</v>
      </c>
      <c r="O34" s="5"/>
    </row>
    <row r="35" spans="1:15" s="1" customFormat="1" ht="12.75" customHeight="1">
      <c r="A35" s="1" t="s">
        <v>28</v>
      </c>
      <c r="B35" s="5"/>
      <c r="C35" s="5"/>
      <c r="D35" s="5"/>
      <c r="E35" s="5"/>
      <c r="F35" s="5">
        <v>19</v>
      </c>
      <c r="G35" s="5">
        <v>20</v>
      </c>
      <c r="H35" s="5">
        <f t="shared" si="3"/>
        <v>39</v>
      </c>
      <c r="I35" s="5"/>
      <c r="J35" s="5"/>
      <c r="K35" s="5">
        <v>2</v>
      </c>
      <c r="L35" s="5">
        <f>SUM(J35:K35)</f>
        <v>2</v>
      </c>
      <c r="M35" s="5"/>
      <c r="N35" s="5">
        <f t="shared" si="0"/>
        <v>41</v>
      </c>
      <c r="O35" s="5"/>
    </row>
    <row r="36" spans="1:15" s="1" customFormat="1" ht="12.75" customHeight="1">
      <c r="A36" s="1" t="s">
        <v>29</v>
      </c>
      <c r="B36" s="5"/>
      <c r="C36" s="5"/>
      <c r="D36" s="5"/>
      <c r="E36" s="5"/>
      <c r="F36" s="5">
        <v>65</v>
      </c>
      <c r="G36" s="5">
        <v>73</v>
      </c>
      <c r="H36" s="5">
        <f t="shared" si="3"/>
        <v>138</v>
      </c>
      <c r="I36" s="5"/>
      <c r="J36" s="5"/>
      <c r="K36" s="5">
        <v>2</v>
      </c>
      <c r="L36" s="5">
        <f aca="true" t="shared" si="4" ref="L36:L42">SUM(J36:K36)</f>
        <v>2</v>
      </c>
      <c r="M36" s="5"/>
      <c r="N36" s="5">
        <f t="shared" si="0"/>
        <v>140</v>
      </c>
      <c r="O36" s="5"/>
    </row>
    <row r="37" spans="1:15" s="1" customFormat="1" ht="12.75" customHeight="1">
      <c r="A37" s="1" t="s">
        <v>30</v>
      </c>
      <c r="B37" s="5"/>
      <c r="C37" s="5"/>
      <c r="D37" s="5"/>
      <c r="E37" s="5"/>
      <c r="F37" s="5">
        <v>208</v>
      </c>
      <c r="G37" s="5">
        <v>154</v>
      </c>
      <c r="H37" s="5">
        <f t="shared" si="3"/>
        <v>362</v>
      </c>
      <c r="I37" s="5"/>
      <c r="J37" s="5">
        <v>2</v>
      </c>
      <c r="K37" s="5"/>
      <c r="L37" s="5">
        <f t="shared" si="4"/>
        <v>2</v>
      </c>
      <c r="M37" s="5"/>
      <c r="N37" s="5">
        <f t="shared" si="0"/>
        <v>364</v>
      </c>
      <c r="O37" s="5"/>
    </row>
    <row r="38" spans="1:15" s="1" customFormat="1" ht="12.75" customHeight="1">
      <c r="A38" s="1" t="s">
        <v>113</v>
      </c>
      <c r="B38" s="5"/>
      <c r="C38" s="5"/>
      <c r="D38" s="5"/>
      <c r="E38" s="5"/>
      <c r="F38" s="5">
        <v>4</v>
      </c>
      <c r="G38" s="87" t="s">
        <v>65</v>
      </c>
      <c r="H38" s="5">
        <f t="shared" si="3"/>
        <v>4</v>
      </c>
      <c r="I38" s="5"/>
      <c r="J38" s="5"/>
      <c r="K38" s="5"/>
      <c r="L38" s="5"/>
      <c r="M38" s="5"/>
      <c r="N38" s="5">
        <f t="shared" si="0"/>
        <v>4</v>
      </c>
      <c r="O38" s="5"/>
    </row>
    <row r="39" spans="1:15" s="1" customFormat="1" ht="12.75" customHeight="1">
      <c r="A39" s="1" t="s">
        <v>114</v>
      </c>
      <c r="B39" s="5"/>
      <c r="C39" s="5"/>
      <c r="D39" s="5"/>
      <c r="E39" s="5"/>
      <c r="F39" s="5">
        <v>1</v>
      </c>
      <c r="G39" s="5">
        <v>4</v>
      </c>
      <c r="H39" s="5">
        <f t="shared" si="3"/>
        <v>5</v>
      </c>
      <c r="I39" s="5"/>
      <c r="J39" s="5"/>
      <c r="K39" s="5"/>
      <c r="L39" s="5"/>
      <c r="M39" s="5"/>
      <c r="N39" s="5">
        <f t="shared" si="0"/>
        <v>5</v>
      </c>
      <c r="O39" s="5"/>
    </row>
    <row r="40" spans="1:15" s="1" customFormat="1" ht="12.75" customHeight="1">
      <c r="A40" s="1" t="s">
        <v>31</v>
      </c>
      <c r="B40" s="5"/>
      <c r="C40" s="5"/>
      <c r="D40" s="5"/>
      <c r="E40" s="5"/>
      <c r="F40" s="5">
        <v>46</v>
      </c>
      <c r="G40" s="5">
        <v>41</v>
      </c>
      <c r="H40" s="5">
        <f t="shared" si="3"/>
        <v>87</v>
      </c>
      <c r="I40" s="5"/>
      <c r="J40" s="5"/>
      <c r="K40" s="5"/>
      <c r="L40" s="5"/>
      <c r="M40" s="5"/>
      <c r="N40" s="5">
        <f t="shared" si="0"/>
        <v>87</v>
      </c>
      <c r="O40" s="5"/>
    </row>
    <row r="41" spans="1:15" s="1" customFormat="1" ht="12.75" customHeight="1">
      <c r="A41" s="1" t="s">
        <v>32</v>
      </c>
      <c r="B41" s="5"/>
      <c r="C41" s="5"/>
      <c r="D41" s="5"/>
      <c r="E41" s="5"/>
      <c r="F41" s="5">
        <v>91</v>
      </c>
      <c r="G41" s="5">
        <v>75</v>
      </c>
      <c r="H41" s="5">
        <f t="shared" si="3"/>
        <v>166</v>
      </c>
      <c r="I41" s="5"/>
      <c r="J41" s="5"/>
      <c r="K41" s="5"/>
      <c r="L41" s="5"/>
      <c r="M41" s="5"/>
      <c r="N41" s="5">
        <f t="shared" si="0"/>
        <v>166</v>
      </c>
      <c r="O41" s="5"/>
    </row>
    <row r="42" spans="1:15" s="1" customFormat="1" ht="12.75" customHeight="1">
      <c r="A42" s="1" t="s">
        <v>33</v>
      </c>
      <c r="B42" s="5"/>
      <c r="C42" s="5"/>
      <c r="D42" s="5"/>
      <c r="E42" s="5"/>
      <c r="F42" s="5">
        <v>14</v>
      </c>
      <c r="G42" s="5">
        <v>19</v>
      </c>
      <c r="H42" s="5">
        <f t="shared" si="3"/>
        <v>33</v>
      </c>
      <c r="I42" s="5"/>
      <c r="J42" s="5">
        <v>1</v>
      </c>
      <c r="K42" s="5">
        <v>2</v>
      </c>
      <c r="L42" s="5">
        <f t="shared" si="4"/>
        <v>3</v>
      </c>
      <c r="M42" s="5"/>
      <c r="N42" s="5">
        <f t="shared" si="0"/>
        <v>36</v>
      </c>
      <c r="O42" s="5"/>
    </row>
    <row r="43" spans="1:15" s="1" customFormat="1" ht="16.5" customHeight="1">
      <c r="A43" s="7" t="s">
        <v>34</v>
      </c>
      <c r="B43" s="87" t="s">
        <v>65</v>
      </c>
      <c r="C43" s="87" t="s">
        <v>65</v>
      </c>
      <c r="D43" s="87" t="s">
        <v>65</v>
      </c>
      <c r="F43" s="7">
        <f>SUM(F44:F48)</f>
        <v>104</v>
      </c>
      <c r="G43" s="7">
        <f>SUM(G44:G48)</f>
        <v>43</v>
      </c>
      <c r="H43" s="7">
        <f>SUM(H44:H48)</f>
        <v>147</v>
      </c>
      <c r="I43" s="7"/>
      <c r="J43" s="87" t="s">
        <v>65</v>
      </c>
      <c r="K43" s="87" t="s">
        <v>65</v>
      </c>
      <c r="L43" s="87" t="s">
        <v>65</v>
      </c>
      <c r="M43" s="7"/>
      <c r="N43" s="12">
        <f>H43</f>
        <v>147</v>
      </c>
      <c r="O43" s="12"/>
    </row>
    <row r="44" spans="1:14" s="1" customFormat="1" ht="11.25">
      <c r="A44" s="1" t="s">
        <v>35</v>
      </c>
      <c r="F44" s="1">
        <v>21</v>
      </c>
      <c r="G44" s="1">
        <v>7</v>
      </c>
      <c r="H44" s="1">
        <f>SUM(F44:G44)</f>
        <v>28</v>
      </c>
      <c r="N44" s="5">
        <f t="shared" si="0"/>
        <v>28</v>
      </c>
    </row>
    <row r="45" spans="1:15" ht="12.75">
      <c r="A45" s="1" t="s">
        <v>93</v>
      </c>
      <c r="B45" s="1"/>
      <c r="C45" s="1"/>
      <c r="D45" s="1"/>
      <c r="E45" s="1"/>
      <c r="F45" s="1">
        <v>4</v>
      </c>
      <c r="G45" s="1">
        <v>3</v>
      </c>
      <c r="H45" s="1">
        <f>SUM(F45:G45)</f>
        <v>7</v>
      </c>
      <c r="I45" s="1"/>
      <c r="J45" s="1"/>
      <c r="K45" s="1"/>
      <c r="L45" s="1"/>
      <c r="M45" s="1"/>
      <c r="N45" s="5">
        <f t="shared" si="0"/>
        <v>7</v>
      </c>
      <c r="O45" s="1"/>
    </row>
    <row r="46" spans="1:15" ht="12.75">
      <c r="A46" s="1" t="s">
        <v>36</v>
      </c>
      <c r="B46" s="1"/>
      <c r="C46" s="1"/>
      <c r="D46" s="1"/>
      <c r="E46" s="1"/>
      <c r="F46" s="1">
        <v>61</v>
      </c>
      <c r="G46" s="1">
        <v>25</v>
      </c>
      <c r="H46" s="1">
        <f>SUM(F46:G46)</f>
        <v>86</v>
      </c>
      <c r="I46" s="1"/>
      <c r="J46" s="1"/>
      <c r="K46" s="1"/>
      <c r="L46" s="1"/>
      <c r="M46" s="1"/>
      <c r="N46" s="5">
        <f t="shared" si="0"/>
        <v>86</v>
      </c>
      <c r="O46" s="1"/>
    </row>
    <row r="47" spans="1:15" ht="12.75">
      <c r="A47" s="1" t="s">
        <v>92</v>
      </c>
      <c r="B47" s="1"/>
      <c r="C47" s="1"/>
      <c r="D47" s="1"/>
      <c r="E47" s="1"/>
      <c r="F47" s="1">
        <v>10</v>
      </c>
      <c r="G47" s="1">
        <v>2</v>
      </c>
      <c r="H47" s="1">
        <f>SUM(F47:G47)</f>
        <v>12</v>
      </c>
      <c r="I47" s="1"/>
      <c r="J47" s="1"/>
      <c r="K47" s="1"/>
      <c r="L47" s="1"/>
      <c r="M47" s="1"/>
      <c r="N47" s="5">
        <f t="shared" si="0"/>
        <v>12</v>
      </c>
      <c r="O47" s="1"/>
    </row>
    <row r="48" spans="1:15" ht="12.75">
      <c r="A48" s="1" t="s">
        <v>33</v>
      </c>
      <c r="B48" s="1"/>
      <c r="C48" s="1"/>
      <c r="D48" s="1"/>
      <c r="E48" s="1"/>
      <c r="F48" s="1">
        <v>8</v>
      </c>
      <c r="G48" s="1">
        <v>6</v>
      </c>
      <c r="H48" s="1">
        <f>SUM(F48:G48)</f>
        <v>14</v>
      </c>
      <c r="I48" s="1"/>
      <c r="J48" s="1"/>
      <c r="K48" s="1"/>
      <c r="L48" s="1"/>
      <c r="M48" s="1"/>
      <c r="N48" s="5">
        <f t="shared" si="0"/>
        <v>14</v>
      </c>
      <c r="O48" s="1"/>
    </row>
    <row r="49" spans="1:15" ht="12.75" customHeight="1">
      <c r="A49" s="21"/>
      <c r="B49" s="7"/>
      <c r="C49" s="7"/>
      <c r="D49" s="7"/>
      <c r="E49" s="1"/>
      <c r="F49" s="12"/>
      <c r="G49" s="12"/>
      <c r="H49" s="12"/>
      <c r="I49" s="7"/>
      <c r="J49" s="7"/>
      <c r="K49" s="7"/>
      <c r="L49" s="7"/>
      <c r="M49" s="7"/>
      <c r="N49" s="12"/>
      <c r="O49" s="12"/>
    </row>
    <row r="50" spans="1:15" ht="12.75">
      <c r="A50" s="70"/>
      <c r="B50" s="1"/>
      <c r="C50" s="1"/>
      <c r="D50" s="5"/>
      <c r="E50" s="1"/>
      <c r="F50" s="5"/>
      <c r="G50" s="5"/>
      <c r="H50" s="5"/>
      <c r="I50" s="1"/>
      <c r="J50" s="1"/>
      <c r="K50" s="1"/>
      <c r="L50" s="5"/>
      <c r="M50" s="1"/>
      <c r="N50" s="12"/>
      <c r="O50" s="5"/>
    </row>
    <row r="51" spans="1:15" ht="12.75">
      <c r="A51" s="70"/>
      <c r="B51" s="1"/>
      <c r="C51" s="1"/>
      <c r="D51" s="5"/>
      <c r="E51" s="1"/>
      <c r="F51" s="5"/>
      <c r="G51" s="5"/>
      <c r="H51" s="5"/>
      <c r="I51" s="1"/>
      <c r="J51" s="1"/>
      <c r="K51" s="1"/>
      <c r="L51" s="5"/>
      <c r="M51" s="1"/>
      <c r="N51" s="12"/>
      <c r="O51" s="5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2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2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2"/>
      <c r="O54" s="1"/>
    </row>
    <row r="55" spans="1:15" ht="12.75">
      <c r="A55" s="1"/>
      <c r="B55" s="1"/>
      <c r="C55" s="1"/>
      <c r="D55" s="1"/>
      <c r="E55" s="1"/>
      <c r="F55" s="5"/>
      <c r="G55" s="5"/>
      <c r="H55" s="1"/>
      <c r="I55" s="1"/>
      <c r="J55" s="1"/>
      <c r="K55" s="1"/>
      <c r="L55" s="1"/>
      <c r="M55" s="1"/>
      <c r="N55" s="12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2"/>
      <c r="O56" s="1"/>
    </row>
    <row r="57" ht="16.5" customHeight="1"/>
  </sheetData>
  <mergeCells count="6">
    <mergeCell ref="A1:J1"/>
    <mergeCell ref="J7:L7"/>
    <mergeCell ref="B7:D7"/>
    <mergeCell ref="F7:H7"/>
    <mergeCell ref="A6:N6"/>
    <mergeCell ref="A4:N4"/>
  </mergeCells>
  <printOptions/>
  <pageMargins left="0.7874015748031497" right="0.7874015748031497" top="0.984251968503937" bottom="0.3937007874015748" header="0.5118110236220472" footer="0.5118110236220472"/>
  <pageSetup firstPageNumber="70" useFirstPageNumber="1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3">
      <selection activeCell="O41" sqref="O41"/>
    </sheetView>
  </sheetViews>
  <sheetFormatPr defaultColWidth="9.140625" defaultRowHeight="12.75"/>
  <cols>
    <col min="1" max="1" width="18.8515625" style="0" customWidth="1"/>
    <col min="2" max="2" width="5.8515625" style="0" customWidth="1"/>
    <col min="3" max="3" width="5.00390625" style="0" customWidth="1"/>
    <col min="4" max="4" width="4.8515625" style="0" customWidth="1"/>
    <col min="5" max="5" width="1.421875" style="0" customWidth="1"/>
    <col min="6" max="8" width="7.7109375" style="0" customWidth="1"/>
    <col min="9" max="9" width="1.421875" style="0" customWidth="1"/>
    <col min="10" max="10" width="5.8515625" style="0" customWidth="1"/>
    <col min="11" max="11" width="5.00390625" style="0" customWidth="1"/>
    <col min="12" max="12" width="4.57421875" style="0" customWidth="1"/>
    <col min="13" max="13" width="1.421875" style="0" customWidth="1"/>
    <col min="14" max="14" width="7.57421875" style="0" customWidth="1"/>
    <col min="15" max="15" width="5.7109375" style="0" customWidth="1"/>
    <col min="16" max="16" width="7.7109375" style="0" customWidth="1"/>
  </cols>
  <sheetData>
    <row r="1" spans="1:15" s="1" customFormat="1" ht="12.75" customHeight="1">
      <c r="A1" s="11" t="s">
        <v>108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18" customHeight="1">
      <c r="A2" s="3" t="s">
        <v>69</v>
      </c>
      <c r="B2" s="95" t="s">
        <v>4</v>
      </c>
      <c r="C2" s="95"/>
      <c r="D2" s="95"/>
      <c r="E2" s="3"/>
      <c r="F2" s="95" t="s">
        <v>5</v>
      </c>
      <c r="G2" s="95"/>
      <c r="H2" s="95"/>
      <c r="I2" s="3"/>
      <c r="J2" s="95" t="s">
        <v>6</v>
      </c>
      <c r="K2" s="95"/>
      <c r="L2" s="95"/>
      <c r="M2" s="3"/>
      <c r="N2" s="20" t="s">
        <v>2</v>
      </c>
      <c r="O2" s="83"/>
    </row>
    <row r="3" spans="1:15" s="1" customFormat="1" ht="18" customHeight="1">
      <c r="A3" s="2" t="s">
        <v>3</v>
      </c>
      <c r="B3" s="4" t="s">
        <v>62</v>
      </c>
      <c r="C3" s="4" t="s">
        <v>63</v>
      </c>
      <c r="D3" s="4" t="s">
        <v>2</v>
      </c>
      <c r="E3" s="4"/>
      <c r="F3" s="4" t="s">
        <v>62</v>
      </c>
      <c r="G3" s="4" t="s">
        <v>63</v>
      </c>
      <c r="H3" s="4" t="s">
        <v>2</v>
      </c>
      <c r="I3" s="4"/>
      <c r="J3" s="4" t="s">
        <v>62</v>
      </c>
      <c r="K3" s="4" t="s">
        <v>63</v>
      </c>
      <c r="L3" s="4" t="s">
        <v>2</v>
      </c>
      <c r="M3" s="4"/>
      <c r="N3" s="4" t="s">
        <v>7</v>
      </c>
      <c r="O3" s="25"/>
    </row>
    <row r="4" spans="1:15" s="1" customFormat="1" ht="19.5" customHeight="1">
      <c r="A4" s="21" t="s">
        <v>67</v>
      </c>
      <c r="B4" s="7">
        <f>SUM(B5:B11)</f>
        <v>1</v>
      </c>
      <c r="C4" s="7">
        <f>SUM(C5:C11)</f>
        <v>2</v>
      </c>
      <c r="D4" s="7">
        <f>SUM(D5:D11)</f>
        <v>3</v>
      </c>
      <c r="F4" s="12">
        <f>SUM(F5:F11)</f>
        <v>2384</v>
      </c>
      <c r="G4" s="12">
        <f>SUM(G5:G11)</f>
        <v>1850</v>
      </c>
      <c r="H4" s="12">
        <f>SUM(H5:H11)</f>
        <v>4234</v>
      </c>
      <c r="I4" s="7"/>
      <c r="J4" s="7">
        <v>9</v>
      </c>
      <c r="K4" s="7">
        <v>12</v>
      </c>
      <c r="L4" s="7">
        <v>21</v>
      </c>
      <c r="M4" s="7"/>
      <c r="N4" s="12">
        <f aca="true" t="shared" si="0" ref="N4:N38">D4+H4+L4</f>
        <v>4258</v>
      </c>
      <c r="O4" s="25"/>
    </row>
    <row r="5" spans="1:15" s="1" customFormat="1" ht="12.75" customHeight="1">
      <c r="A5" s="70" t="s">
        <v>95</v>
      </c>
      <c r="D5" s="5"/>
      <c r="F5" s="5">
        <v>4</v>
      </c>
      <c r="G5" s="5">
        <v>4</v>
      </c>
      <c r="H5" s="5">
        <f>SUM(F5:G5)</f>
        <v>8</v>
      </c>
      <c r="L5" s="5"/>
      <c r="N5" s="5">
        <f t="shared" si="0"/>
        <v>8</v>
      </c>
      <c r="O5" s="25"/>
    </row>
    <row r="6" spans="1:15" s="1" customFormat="1" ht="12.75" customHeight="1">
      <c r="A6" s="70" t="s">
        <v>94</v>
      </c>
      <c r="D6" s="5"/>
      <c r="F6" s="5">
        <v>3</v>
      </c>
      <c r="G6" s="5">
        <v>4</v>
      </c>
      <c r="H6" s="5">
        <f aca="true" t="shared" si="1" ref="H6:H11">SUM(F6:G6)</f>
        <v>7</v>
      </c>
      <c r="L6" s="5"/>
      <c r="N6" s="5">
        <f t="shared" si="0"/>
        <v>7</v>
      </c>
      <c r="O6" s="25"/>
    </row>
    <row r="7" spans="1:15" s="1" customFormat="1" ht="12.75" customHeight="1">
      <c r="A7" s="1" t="s">
        <v>83</v>
      </c>
      <c r="F7" s="1">
        <v>248</v>
      </c>
      <c r="G7" s="1">
        <v>166</v>
      </c>
      <c r="H7" s="5">
        <f t="shared" si="1"/>
        <v>414</v>
      </c>
      <c r="J7" s="1">
        <v>1</v>
      </c>
      <c r="K7" s="1">
        <v>1</v>
      </c>
      <c r="L7" s="1">
        <f>SUM(J7:K7)</f>
        <v>2</v>
      </c>
      <c r="N7" s="5">
        <f t="shared" si="0"/>
        <v>416</v>
      </c>
      <c r="O7" s="25"/>
    </row>
    <row r="8" spans="1:15" s="1" customFormat="1" ht="12.75" customHeight="1">
      <c r="A8" s="1" t="s">
        <v>84</v>
      </c>
      <c r="F8" s="1">
        <v>8</v>
      </c>
      <c r="G8" s="1">
        <v>4</v>
      </c>
      <c r="H8" s="5">
        <f t="shared" si="1"/>
        <v>12</v>
      </c>
      <c r="N8" s="5">
        <f t="shared" si="0"/>
        <v>12</v>
      </c>
      <c r="O8" s="25"/>
    </row>
    <row r="9" spans="1:15" s="1" customFormat="1" ht="12.75" customHeight="1">
      <c r="A9" s="1" t="s">
        <v>85</v>
      </c>
      <c r="F9" s="1">
        <v>63</v>
      </c>
      <c r="G9" s="1">
        <v>27</v>
      </c>
      <c r="H9" s="5">
        <f t="shared" si="1"/>
        <v>90</v>
      </c>
      <c r="N9" s="5">
        <f t="shared" si="0"/>
        <v>90</v>
      </c>
      <c r="O9" s="25"/>
    </row>
    <row r="10" spans="1:15" s="1" customFormat="1" ht="12.75" customHeight="1">
      <c r="A10" s="1" t="s">
        <v>37</v>
      </c>
      <c r="B10" s="1">
        <v>1</v>
      </c>
      <c r="C10" s="1">
        <v>2</v>
      </c>
      <c r="D10" s="1">
        <f>SUM(B10:C10)</f>
        <v>3</v>
      </c>
      <c r="F10" s="5">
        <v>2047</v>
      </c>
      <c r="G10" s="5">
        <v>1637</v>
      </c>
      <c r="H10" s="5">
        <f t="shared" si="1"/>
        <v>3684</v>
      </c>
      <c r="J10" s="1">
        <v>8</v>
      </c>
      <c r="K10" s="1">
        <v>11</v>
      </c>
      <c r="L10" s="1">
        <f>SUM(J10:K10)</f>
        <v>19</v>
      </c>
      <c r="N10" s="5">
        <f t="shared" si="0"/>
        <v>3706</v>
      </c>
      <c r="O10" s="25"/>
    </row>
    <row r="11" spans="1:15" s="1" customFormat="1" ht="12.75" customHeight="1">
      <c r="A11" s="1" t="s">
        <v>33</v>
      </c>
      <c r="F11" s="1">
        <v>11</v>
      </c>
      <c r="G11" s="1">
        <v>8</v>
      </c>
      <c r="H11" s="5">
        <f t="shared" si="1"/>
        <v>19</v>
      </c>
      <c r="N11" s="5">
        <f t="shared" si="0"/>
        <v>19</v>
      </c>
      <c r="O11" s="25"/>
    </row>
    <row r="12" spans="1:15" s="7" customFormat="1" ht="18.75" customHeight="1">
      <c r="A12" s="7" t="s">
        <v>38</v>
      </c>
      <c r="B12" s="29">
        <f>SUM(B13:B20)</f>
        <v>1</v>
      </c>
      <c r="C12" s="29" t="s">
        <v>65</v>
      </c>
      <c r="D12" s="29">
        <f>SUM(D13:D20)</f>
        <v>1</v>
      </c>
      <c r="F12" s="7">
        <f>SUM(F13:F20)</f>
        <v>204</v>
      </c>
      <c r="G12" s="7">
        <f>SUM(G13:G20)</f>
        <v>142</v>
      </c>
      <c r="H12" s="7">
        <f>SUM(H13:H20)</f>
        <v>346</v>
      </c>
      <c r="J12" s="29" t="s">
        <v>65</v>
      </c>
      <c r="K12" s="29">
        <f>SUM(K13:K20)</f>
        <v>1</v>
      </c>
      <c r="L12" s="29">
        <f>SUM(L13:L20)</f>
        <v>1</v>
      </c>
      <c r="N12" s="12">
        <f t="shared" si="0"/>
        <v>348</v>
      </c>
      <c r="O12" s="12"/>
    </row>
    <row r="13" spans="1:14" s="1" customFormat="1" ht="12.75" customHeight="1">
      <c r="A13" s="1" t="s">
        <v>39</v>
      </c>
      <c r="F13" s="1">
        <v>24</v>
      </c>
      <c r="G13" s="1">
        <v>23</v>
      </c>
      <c r="H13" s="1">
        <f>SUM(F13:G13)</f>
        <v>47</v>
      </c>
      <c r="N13" s="5">
        <f t="shared" si="0"/>
        <v>47</v>
      </c>
    </row>
    <row r="14" spans="1:14" s="1" customFormat="1" ht="12.75" customHeight="1">
      <c r="A14" s="1" t="s">
        <v>40</v>
      </c>
      <c r="F14" s="1">
        <v>8</v>
      </c>
      <c r="G14" s="1">
        <v>4</v>
      </c>
      <c r="H14" s="1">
        <f aca="true" t="shared" si="2" ref="H14:H20">SUM(F14:G14)</f>
        <v>12</v>
      </c>
      <c r="N14" s="5">
        <f t="shared" si="0"/>
        <v>12</v>
      </c>
    </row>
    <row r="15" spans="1:14" s="1" customFormat="1" ht="12.75" customHeight="1">
      <c r="A15" s="1" t="s">
        <v>41</v>
      </c>
      <c r="B15" s="1">
        <v>1</v>
      </c>
      <c r="D15" s="1">
        <f>SUM(B15:C15)</f>
        <v>1</v>
      </c>
      <c r="F15" s="1">
        <v>11</v>
      </c>
      <c r="G15" s="1">
        <v>18</v>
      </c>
      <c r="H15" s="1">
        <f t="shared" si="2"/>
        <v>29</v>
      </c>
      <c r="K15" s="1">
        <v>1</v>
      </c>
      <c r="L15" s="1">
        <f>SUM(J15:K15)</f>
        <v>1</v>
      </c>
      <c r="N15" s="5">
        <f t="shared" si="0"/>
        <v>31</v>
      </c>
    </row>
    <row r="16" spans="1:14" s="1" customFormat="1" ht="12.75" customHeight="1">
      <c r="A16" s="1" t="s">
        <v>42</v>
      </c>
      <c r="F16" s="1">
        <v>122</v>
      </c>
      <c r="G16" s="1">
        <v>77</v>
      </c>
      <c r="H16" s="1">
        <f t="shared" si="2"/>
        <v>199</v>
      </c>
      <c r="N16" s="5">
        <f t="shared" si="0"/>
        <v>199</v>
      </c>
    </row>
    <row r="17" spans="1:14" s="1" customFormat="1" ht="12.75" customHeight="1">
      <c r="A17" s="1" t="s">
        <v>96</v>
      </c>
      <c r="F17" s="1">
        <v>8</v>
      </c>
      <c r="G17" s="1">
        <v>4</v>
      </c>
      <c r="H17" s="1">
        <f t="shared" si="2"/>
        <v>12</v>
      </c>
      <c r="N17" s="5">
        <f t="shared" si="0"/>
        <v>12</v>
      </c>
    </row>
    <row r="18" spans="1:14" s="1" customFormat="1" ht="12.75" customHeight="1">
      <c r="A18" s="1" t="s">
        <v>43</v>
      </c>
      <c r="F18" s="1">
        <v>25</v>
      </c>
      <c r="G18" s="1">
        <v>11</v>
      </c>
      <c r="H18" s="1">
        <f t="shared" si="2"/>
        <v>36</v>
      </c>
      <c r="N18" s="5">
        <f t="shared" si="0"/>
        <v>36</v>
      </c>
    </row>
    <row r="19" spans="1:14" s="1" customFormat="1" ht="12.75" customHeight="1">
      <c r="A19" s="1" t="s">
        <v>97</v>
      </c>
      <c r="F19" s="1">
        <v>1</v>
      </c>
      <c r="G19" s="29" t="s">
        <v>65</v>
      </c>
      <c r="H19" s="1">
        <f t="shared" si="2"/>
        <v>1</v>
      </c>
      <c r="N19" s="5">
        <f t="shared" si="0"/>
        <v>1</v>
      </c>
    </row>
    <row r="20" spans="1:14" s="1" customFormat="1" ht="12.75" customHeight="1">
      <c r="A20" s="1" t="s">
        <v>33</v>
      </c>
      <c r="F20" s="1">
        <v>5</v>
      </c>
      <c r="G20" s="1">
        <v>5</v>
      </c>
      <c r="H20" s="1">
        <f t="shared" si="2"/>
        <v>10</v>
      </c>
      <c r="N20" s="5">
        <f t="shared" si="0"/>
        <v>10</v>
      </c>
    </row>
    <row r="21" spans="1:15" s="1" customFormat="1" ht="16.5" customHeight="1">
      <c r="A21" s="7" t="s">
        <v>44</v>
      </c>
      <c r="B21" s="7">
        <f>SUM(B22:B35)</f>
        <v>3</v>
      </c>
      <c r="C21" s="71" t="s">
        <v>65</v>
      </c>
      <c r="D21" s="7">
        <f>SUM(D22:D35)</f>
        <v>3</v>
      </c>
      <c r="F21" s="7">
        <f>SUM(F22:F35)</f>
        <v>257</v>
      </c>
      <c r="G21" s="7">
        <f>SUM(G22:G35)</f>
        <v>435</v>
      </c>
      <c r="H21" s="7">
        <f>SUM(H22:H35)</f>
        <v>692</v>
      </c>
      <c r="I21" s="7"/>
      <c r="J21" s="29" t="s">
        <v>65</v>
      </c>
      <c r="K21" s="29" t="s">
        <v>65</v>
      </c>
      <c r="L21" s="29" t="s">
        <v>65</v>
      </c>
      <c r="M21" s="7"/>
      <c r="N21" s="12">
        <f>D21+H21</f>
        <v>695</v>
      </c>
      <c r="O21" s="12"/>
    </row>
    <row r="22" spans="1:14" s="1" customFormat="1" ht="12.75" customHeight="1">
      <c r="A22" s="1" t="s">
        <v>45</v>
      </c>
      <c r="F22" s="1">
        <v>16</v>
      </c>
      <c r="G22" s="1">
        <v>20</v>
      </c>
      <c r="H22" s="1">
        <f>SUM(F22:G22)</f>
        <v>36</v>
      </c>
      <c r="N22" s="5">
        <f t="shared" si="0"/>
        <v>36</v>
      </c>
    </row>
    <row r="23" spans="1:14" s="1" customFormat="1" ht="12.75" customHeight="1">
      <c r="A23" s="1" t="s">
        <v>134</v>
      </c>
      <c r="B23" s="1">
        <v>1</v>
      </c>
      <c r="D23" s="1">
        <f>SUM(B23:C23)</f>
        <v>1</v>
      </c>
      <c r="F23" s="1">
        <v>3</v>
      </c>
      <c r="G23" s="1">
        <v>13</v>
      </c>
      <c r="H23" s="1">
        <f>SUM(F23:G23)</f>
        <v>16</v>
      </c>
      <c r="N23" s="5">
        <f t="shared" si="0"/>
        <v>17</v>
      </c>
    </row>
    <row r="24" spans="1:14" s="1" customFormat="1" ht="12.75" customHeight="1">
      <c r="A24" s="1" t="s">
        <v>46</v>
      </c>
      <c r="B24" s="1">
        <v>1</v>
      </c>
      <c r="D24" s="1">
        <f>SUM(B24:C24)</f>
        <v>1</v>
      </c>
      <c r="F24" s="1">
        <v>18</v>
      </c>
      <c r="G24" s="1">
        <v>10</v>
      </c>
      <c r="H24" s="1">
        <f aca="true" t="shared" si="3" ref="H24:H35">SUM(F24:G24)</f>
        <v>28</v>
      </c>
      <c r="N24" s="5">
        <f t="shared" si="0"/>
        <v>29</v>
      </c>
    </row>
    <row r="25" spans="1:14" s="1" customFormat="1" ht="12.75" customHeight="1">
      <c r="A25" s="1" t="s">
        <v>47</v>
      </c>
      <c r="F25" s="1">
        <v>60</v>
      </c>
      <c r="G25" s="1">
        <v>157</v>
      </c>
      <c r="H25" s="1">
        <f t="shared" si="3"/>
        <v>217</v>
      </c>
      <c r="N25" s="5">
        <f t="shared" si="0"/>
        <v>217</v>
      </c>
    </row>
    <row r="26" spans="1:14" s="1" customFormat="1" ht="12.75" customHeight="1">
      <c r="A26" s="1" t="s">
        <v>49</v>
      </c>
      <c r="F26" s="1">
        <v>42</v>
      </c>
      <c r="G26" s="1">
        <v>57</v>
      </c>
      <c r="H26" s="1">
        <f t="shared" si="3"/>
        <v>99</v>
      </c>
      <c r="N26" s="5">
        <f t="shared" si="0"/>
        <v>99</v>
      </c>
    </row>
    <row r="27" spans="1:14" s="1" customFormat="1" ht="12.75" customHeight="1">
      <c r="A27" s="1" t="s">
        <v>48</v>
      </c>
      <c r="F27" s="1">
        <v>14</v>
      </c>
      <c r="G27" s="1">
        <v>2</v>
      </c>
      <c r="H27" s="1">
        <f t="shared" si="3"/>
        <v>16</v>
      </c>
      <c r="N27" s="5">
        <f t="shared" si="0"/>
        <v>16</v>
      </c>
    </row>
    <row r="28" spans="1:14" s="1" customFormat="1" ht="12.75" customHeight="1">
      <c r="A28" s="1" t="s">
        <v>98</v>
      </c>
      <c r="F28" s="1">
        <v>7</v>
      </c>
      <c r="G28" s="1">
        <v>3</v>
      </c>
      <c r="H28" s="1">
        <f t="shared" si="3"/>
        <v>10</v>
      </c>
      <c r="N28" s="5">
        <f t="shared" si="0"/>
        <v>10</v>
      </c>
    </row>
    <row r="29" spans="1:14" s="1" customFormat="1" ht="12.75" customHeight="1">
      <c r="A29" s="1" t="s">
        <v>136</v>
      </c>
      <c r="F29" s="29" t="s">
        <v>65</v>
      </c>
      <c r="G29" s="1">
        <v>11</v>
      </c>
      <c r="H29" s="1">
        <f t="shared" si="3"/>
        <v>11</v>
      </c>
      <c r="N29" s="5">
        <f t="shared" si="0"/>
        <v>11</v>
      </c>
    </row>
    <row r="30" spans="1:14" s="1" customFormat="1" ht="12.75" customHeight="1">
      <c r="A30" s="1" t="s">
        <v>50</v>
      </c>
      <c r="F30" s="1">
        <v>33</v>
      </c>
      <c r="G30" s="1">
        <v>58</v>
      </c>
      <c r="H30" s="1">
        <f t="shared" si="3"/>
        <v>91</v>
      </c>
      <c r="N30" s="5">
        <f t="shared" si="0"/>
        <v>91</v>
      </c>
    </row>
    <row r="31" spans="1:14" s="1" customFormat="1" ht="12.75" customHeight="1">
      <c r="A31" s="1" t="s">
        <v>135</v>
      </c>
      <c r="F31" s="1">
        <v>13</v>
      </c>
      <c r="G31" s="1">
        <v>24</v>
      </c>
      <c r="H31" s="1">
        <f>SUM(F31:G31)</f>
        <v>37</v>
      </c>
      <c r="N31" s="5">
        <f>D31+H31+L31</f>
        <v>37</v>
      </c>
    </row>
    <row r="32" spans="1:14" s="1" customFormat="1" ht="12.75" customHeight="1">
      <c r="A32" s="1" t="s">
        <v>99</v>
      </c>
      <c r="F32" s="1">
        <v>1</v>
      </c>
      <c r="G32" s="1">
        <v>4</v>
      </c>
      <c r="H32" s="1">
        <f t="shared" si="3"/>
        <v>5</v>
      </c>
      <c r="N32" s="5">
        <f t="shared" si="0"/>
        <v>5</v>
      </c>
    </row>
    <row r="33" spans="1:14" s="1" customFormat="1" ht="12.75" customHeight="1">
      <c r="A33" s="1" t="s">
        <v>100</v>
      </c>
      <c r="F33" s="1">
        <v>7</v>
      </c>
      <c r="G33" s="1">
        <v>15</v>
      </c>
      <c r="H33" s="1">
        <f t="shared" si="3"/>
        <v>22</v>
      </c>
      <c r="N33" s="5">
        <f t="shared" si="0"/>
        <v>22</v>
      </c>
    </row>
    <row r="34" spans="1:14" s="1" customFormat="1" ht="12.75" customHeight="1">
      <c r="A34" s="1" t="s">
        <v>51</v>
      </c>
      <c r="F34" s="1">
        <v>10</v>
      </c>
      <c r="G34" s="1">
        <v>32</v>
      </c>
      <c r="H34" s="1">
        <f t="shared" si="3"/>
        <v>42</v>
      </c>
      <c r="N34" s="5">
        <f t="shared" si="0"/>
        <v>42</v>
      </c>
    </row>
    <row r="35" spans="1:14" s="1" customFormat="1" ht="12.75" customHeight="1">
      <c r="A35" s="1" t="s">
        <v>33</v>
      </c>
      <c r="B35" s="1">
        <v>1</v>
      </c>
      <c r="D35" s="1">
        <f>SUM(B35:C35)</f>
        <v>1</v>
      </c>
      <c r="F35" s="1">
        <v>33</v>
      </c>
      <c r="G35" s="1">
        <v>29</v>
      </c>
      <c r="H35" s="1">
        <f t="shared" si="3"/>
        <v>62</v>
      </c>
      <c r="N35" s="5">
        <f t="shared" si="0"/>
        <v>63</v>
      </c>
    </row>
    <row r="36" spans="1:15" s="1" customFormat="1" ht="15" customHeight="1">
      <c r="A36" s="7" t="s">
        <v>52</v>
      </c>
      <c r="B36" s="87">
        <f>SUM(B37:B38)</f>
        <v>1</v>
      </c>
      <c r="C36" s="87" t="s">
        <v>65</v>
      </c>
      <c r="D36" s="87">
        <f>SUM(D37:D38)</f>
        <v>1</v>
      </c>
      <c r="E36" s="7"/>
      <c r="F36" s="12">
        <f>SUM(F37:F38)</f>
        <v>1766</v>
      </c>
      <c r="G36" s="12">
        <f>SUM(G37:G38)</f>
        <v>1456</v>
      </c>
      <c r="H36" s="12">
        <f>SUM(H37:H38)</f>
        <v>3222</v>
      </c>
      <c r="I36" s="7"/>
      <c r="J36" s="7">
        <f>SUM(J37:J38)</f>
        <v>10</v>
      </c>
      <c r="K36" s="7">
        <f>SUM(K37:K38)</f>
        <v>3</v>
      </c>
      <c r="L36" s="7">
        <f>SUM(L37:L38)</f>
        <v>13</v>
      </c>
      <c r="M36" s="7"/>
      <c r="N36" s="12">
        <f t="shared" si="0"/>
        <v>3236</v>
      </c>
      <c r="O36" s="12"/>
    </row>
    <row r="37" spans="1:14" s="1" customFormat="1" ht="12.75" customHeight="1">
      <c r="A37" s="1" t="s">
        <v>53</v>
      </c>
      <c r="F37" s="5">
        <v>1597</v>
      </c>
      <c r="G37" s="5">
        <v>1318</v>
      </c>
      <c r="H37" s="5">
        <f>SUM(F37:G37)</f>
        <v>2915</v>
      </c>
      <c r="J37" s="1">
        <v>10</v>
      </c>
      <c r="K37" s="1">
        <v>3</v>
      </c>
      <c r="L37" s="1">
        <f>SUM(J37:K37)</f>
        <v>13</v>
      </c>
      <c r="N37" s="5">
        <f t="shared" si="0"/>
        <v>2928</v>
      </c>
    </row>
    <row r="38" spans="1:14" s="1" customFormat="1" ht="12.75" customHeight="1">
      <c r="A38" s="1" t="s">
        <v>54</v>
      </c>
      <c r="B38" s="1">
        <v>1</v>
      </c>
      <c r="D38" s="1">
        <f>SUM(B38:C38)</f>
        <v>1</v>
      </c>
      <c r="F38" s="1">
        <v>169</v>
      </c>
      <c r="G38" s="1">
        <v>138</v>
      </c>
      <c r="H38" s="5">
        <f>SUM(F38:G38)</f>
        <v>307</v>
      </c>
      <c r="N38" s="5">
        <f t="shared" si="0"/>
        <v>308</v>
      </c>
    </row>
    <row r="39" s="1" customFormat="1" ht="12.75" customHeight="1"/>
    <row r="40" spans="1:15" s="1" customFormat="1" ht="15" customHeight="1">
      <c r="A40" s="15" t="s">
        <v>124</v>
      </c>
      <c r="B40" s="16">
        <f>B36+B21+B12+B4+'6.1'!B14+'6.1'!B9</f>
        <v>298</v>
      </c>
      <c r="C40" s="16">
        <f>C4+'6.1'!C14+'6.1'!C9</f>
        <v>141</v>
      </c>
      <c r="D40" s="16">
        <f>D36+D21+D12+D4+'6.1'!D14+'6.1'!D9</f>
        <v>439</v>
      </c>
      <c r="E40" s="16"/>
      <c r="F40" s="16">
        <f>F36+F21+F12+F4+'6.1'!F43+'6.1'!F27+'6.1'!F14+'6.1'!F9</f>
        <v>16388</v>
      </c>
      <c r="G40" s="16">
        <f>G36+G21+G12+G4+'6.1'!G43+'6.1'!G27+'6.1'!G14+'6.1'!G9</f>
        <v>9791</v>
      </c>
      <c r="H40" s="16">
        <f>H36+H21+H12+H4+'6.1'!H43+'6.1'!H27+'6.1'!H14+'6.1'!H9</f>
        <v>26179</v>
      </c>
      <c r="I40" s="16"/>
      <c r="J40" s="16">
        <f>J36+J4+'6.1'!J27+'6.1'!J14+'6.1'!J9</f>
        <v>53</v>
      </c>
      <c r="K40" s="16">
        <f>K36+K12+K4+'6.1'!K27+'6.1'!K14+'6.1'!K9</f>
        <v>53</v>
      </c>
      <c r="L40" s="16">
        <f>L36+L12+L4+'6.1'!L27+'6.1'!L14+'6.1'!L9</f>
        <v>106</v>
      </c>
      <c r="M40" s="16"/>
      <c r="N40" s="16">
        <f>N36+N21+N12+N4+'6.1'!N43+'6.1'!N27+'6.1'!N14+'6.1'!N9</f>
        <v>26724</v>
      </c>
      <c r="O40" s="84"/>
    </row>
    <row r="41" spans="1:16" s="1" customFormat="1" ht="27" customHeight="1">
      <c r="A41" s="92"/>
      <c r="B41" s="91"/>
      <c r="C41" s="84"/>
      <c r="D41" s="84"/>
      <c r="E41" s="88"/>
      <c r="F41" s="84"/>
      <c r="G41" s="84"/>
      <c r="H41" s="84"/>
      <c r="I41" s="88"/>
      <c r="J41" s="84"/>
      <c r="K41" s="84"/>
      <c r="L41" s="84"/>
      <c r="M41" s="88"/>
      <c r="N41" s="84"/>
      <c r="O41" s="84"/>
      <c r="P41" s="84"/>
    </row>
    <row r="42" spans="1:15" s="1" customFormat="1" ht="26.25" customHeight="1">
      <c r="A42" s="102" t="s">
        <v>123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37"/>
    </row>
    <row r="43" spans="1:15" s="1" customFormat="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="1" customFormat="1" ht="11.25"/>
  </sheetData>
  <mergeCells count="4">
    <mergeCell ref="B2:D2"/>
    <mergeCell ref="F2:H2"/>
    <mergeCell ref="J2:L2"/>
    <mergeCell ref="A42:N4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0" sqref="A10"/>
    </sheetView>
  </sheetViews>
  <sheetFormatPr defaultColWidth="9.140625" defaultRowHeight="12.75"/>
  <cols>
    <col min="1" max="1" width="21.421875" style="0" customWidth="1"/>
    <col min="2" max="9" width="5.7109375" style="0" customWidth="1"/>
    <col min="10" max="10" width="7.57421875" style="0" customWidth="1"/>
    <col min="11" max="11" width="6.00390625" style="0" customWidth="1"/>
  </cols>
  <sheetData>
    <row r="1" spans="1:11" ht="25.5" customHeight="1">
      <c r="A1" s="99" t="s">
        <v>116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7" customHeight="1">
      <c r="A3" s="103" t="s">
        <v>120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8" customFormat="1" ht="18.75" customHeight="1">
      <c r="A4" s="75" t="s">
        <v>103</v>
      </c>
      <c r="B4" s="19" t="s">
        <v>104</v>
      </c>
      <c r="C4" s="20"/>
      <c r="D4" s="20"/>
      <c r="E4" s="20"/>
      <c r="F4" s="20"/>
      <c r="G4" s="20"/>
      <c r="H4" s="20"/>
      <c r="I4" s="20"/>
      <c r="J4" s="76" t="s">
        <v>2</v>
      </c>
      <c r="K4" s="76" t="s">
        <v>1</v>
      </c>
    </row>
    <row r="5" spans="1:11" s="8" customFormat="1" ht="15" customHeight="1">
      <c r="A5" s="77" t="s">
        <v>90</v>
      </c>
      <c r="B5" s="78" t="s">
        <v>105</v>
      </c>
      <c r="C5" s="79" t="s">
        <v>55</v>
      </c>
      <c r="D5" s="79" t="s">
        <v>56</v>
      </c>
      <c r="E5" s="79" t="s">
        <v>57</v>
      </c>
      <c r="F5" s="79" t="s">
        <v>58</v>
      </c>
      <c r="G5" s="79" t="s">
        <v>59</v>
      </c>
      <c r="H5" s="79" t="s">
        <v>60</v>
      </c>
      <c r="I5" s="79" t="s">
        <v>61</v>
      </c>
      <c r="J5" s="4"/>
      <c r="K5" s="4"/>
    </row>
    <row r="6" spans="1:11" s="10" customFormat="1" ht="18.75" customHeight="1">
      <c r="A6" s="7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10" customFormat="1" ht="12.75">
      <c r="A7" s="13" t="s">
        <v>62</v>
      </c>
      <c r="B7" s="71" t="s">
        <v>101</v>
      </c>
      <c r="C7" s="1">
        <v>221</v>
      </c>
      <c r="D7" s="1">
        <v>47</v>
      </c>
      <c r="E7" s="1">
        <v>20</v>
      </c>
      <c r="F7" s="1">
        <v>6</v>
      </c>
      <c r="G7" s="1">
        <v>3</v>
      </c>
      <c r="H7" s="1">
        <v>1</v>
      </c>
      <c r="I7" s="26" t="s">
        <v>65</v>
      </c>
      <c r="J7" s="1">
        <f>SUM(C7:I7)</f>
        <v>298</v>
      </c>
      <c r="K7" s="72">
        <f>(J7/$J$9)*100</f>
        <v>67.72727272727272</v>
      </c>
    </row>
    <row r="8" spans="1:11" s="10" customFormat="1" ht="12.75">
      <c r="A8" s="13" t="s">
        <v>63</v>
      </c>
      <c r="B8" s="71" t="s">
        <v>101</v>
      </c>
      <c r="C8" s="1">
        <v>89</v>
      </c>
      <c r="D8" s="1">
        <v>41</v>
      </c>
      <c r="E8" s="1">
        <v>8</v>
      </c>
      <c r="F8" s="1">
        <v>3</v>
      </c>
      <c r="G8" s="1">
        <v>1</v>
      </c>
      <c r="H8" s="26" t="s">
        <v>65</v>
      </c>
      <c r="I8" s="26" t="s">
        <v>65</v>
      </c>
      <c r="J8" s="1">
        <f>SUM(C8:I8)</f>
        <v>142</v>
      </c>
      <c r="K8" s="72">
        <f>(J8/$J$9)*100</f>
        <v>32.27272727272727</v>
      </c>
    </row>
    <row r="9" spans="1:11" s="10" customFormat="1" ht="12.75">
      <c r="A9" s="13" t="s">
        <v>64</v>
      </c>
      <c r="B9" s="71" t="s">
        <v>101</v>
      </c>
      <c r="C9" s="1">
        <f aca="true" t="shared" si="0" ref="C9:H9">SUM(C7:C8)</f>
        <v>310</v>
      </c>
      <c r="D9" s="1">
        <f t="shared" si="0"/>
        <v>88</v>
      </c>
      <c r="E9" s="1">
        <f t="shared" si="0"/>
        <v>28</v>
      </c>
      <c r="F9" s="1">
        <f t="shared" si="0"/>
        <v>9</v>
      </c>
      <c r="G9" s="1">
        <f t="shared" si="0"/>
        <v>4</v>
      </c>
      <c r="H9" s="1">
        <f t="shared" si="0"/>
        <v>1</v>
      </c>
      <c r="I9" s="26" t="s">
        <v>65</v>
      </c>
      <c r="J9" s="1">
        <f>SUM(J7:J8)</f>
        <v>440</v>
      </c>
      <c r="K9" s="72">
        <f>SUM(K7:K8)</f>
        <v>100</v>
      </c>
    </row>
    <row r="10" spans="1:11" s="10" customFormat="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72"/>
    </row>
    <row r="11" spans="1:11" s="10" customFormat="1" ht="12.75" customHeight="1">
      <c r="A11" s="7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72"/>
    </row>
    <row r="12" spans="1:11" s="10" customFormat="1" ht="12.75">
      <c r="A12" s="13" t="s">
        <v>62</v>
      </c>
      <c r="B12" s="5">
        <v>1541</v>
      </c>
      <c r="C12" s="5">
        <v>9423</v>
      </c>
      <c r="D12" s="5">
        <v>4174</v>
      </c>
      <c r="E12" s="1">
        <v>689</v>
      </c>
      <c r="F12" s="1">
        <v>197</v>
      </c>
      <c r="G12" s="1">
        <v>82</v>
      </c>
      <c r="H12" s="1">
        <v>32</v>
      </c>
      <c r="I12" s="1">
        <v>3</v>
      </c>
      <c r="J12" s="5">
        <f>SUM(B12:I12)</f>
        <v>16141</v>
      </c>
      <c r="K12" s="72">
        <f>(J12/$J$14)*100</f>
        <v>62.69323390041171</v>
      </c>
    </row>
    <row r="13" spans="1:11" s="10" customFormat="1" ht="12.75">
      <c r="A13" s="13" t="s">
        <v>63</v>
      </c>
      <c r="B13" s="5">
        <v>412</v>
      </c>
      <c r="C13" s="5">
        <v>5373</v>
      </c>
      <c r="D13" s="5">
        <v>2902</v>
      </c>
      <c r="E13" s="1">
        <v>576</v>
      </c>
      <c r="F13" s="1">
        <v>203</v>
      </c>
      <c r="G13" s="1">
        <v>103</v>
      </c>
      <c r="H13" s="1">
        <v>33</v>
      </c>
      <c r="I13" s="26">
        <v>3</v>
      </c>
      <c r="J13" s="5">
        <f>SUM(B13:I13)</f>
        <v>9605</v>
      </c>
      <c r="K13" s="72">
        <f>(J13/$J$14)*100</f>
        <v>37.30676609958829</v>
      </c>
    </row>
    <row r="14" spans="1:11" s="10" customFormat="1" ht="12.75">
      <c r="A14" s="13" t="s">
        <v>64</v>
      </c>
      <c r="B14" s="5">
        <f>SUM(B12:B13)</f>
        <v>1953</v>
      </c>
      <c r="C14" s="5">
        <f aca="true" t="shared" si="1" ref="C14:J14">SUM(C12:C13)</f>
        <v>14796</v>
      </c>
      <c r="D14" s="5">
        <f t="shared" si="1"/>
        <v>7076</v>
      </c>
      <c r="E14" s="5">
        <f t="shared" si="1"/>
        <v>1265</v>
      </c>
      <c r="F14" s="5">
        <f t="shared" si="1"/>
        <v>400</v>
      </c>
      <c r="G14" s="5">
        <f t="shared" si="1"/>
        <v>185</v>
      </c>
      <c r="H14" s="5">
        <f t="shared" si="1"/>
        <v>65</v>
      </c>
      <c r="I14" s="5">
        <f t="shared" si="1"/>
        <v>6</v>
      </c>
      <c r="J14" s="5">
        <f t="shared" si="1"/>
        <v>25746</v>
      </c>
      <c r="K14" s="72">
        <f>SUM(K12:K13)</f>
        <v>100</v>
      </c>
    </row>
    <row r="15" spans="1:11" s="10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72"/>
    </row>
    <row r="16" spans="1:11" s="10" customFormat="1" ht="12.75" customHeight="1">
      <c r="A16" s="7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72"/>
    </row>
    <row r="17" spans="1:11" s="10" customFormat="1" ht="12.75">
      <c r="A17" s="13" t="s">
        <v>62</v>
      </c>
      <c r="B17" s="26" t="s">
        <v>65</v>
      </c>
      <c r="C17" s="1">
        <v>8</v>
      </c>
      <c r="D17" s="1">
        <v>22</v>
      </c>
      <c r="E17" s="1">
        <v>17</v>
      </c>
      <c r="F17" s="1">
        <v>3</v>
      </c>
      <c r="G17" s="1">
        <v>1</v>
      </c>
      <c r="H17" s="26">
        <v>1</v>
      </c>
      <c r="I17" s="26">
        <v>1</v>
      </c>
      <c r="J17" s="1">
        <f>SUM(C17:I17)</f>
        <v>53</v>
      </c>
      <c r="K17" s="72">
        <f>(J17/$J$19)*100</f>
        <v>49.532710280373834</v>
      </c>
    </row>
    <row r="18" spans="1:11" s="10" customFormat="1" ht="12.75">
      <c r="A18" s="13" t="s">
        <v>63</v>
      </c>
      <c r="B18" s="26" t="s">
        <v>65</v>
      </c>
      <c r="C18" s="1">
        <v>6</v>
      </c>
      <c r="D18" s="1">
        <v>23</v>
      </c>
      <c r="E18" s="1">
        <v>7</v>
      </c>
      <c r="F18" s="1">
        <v>5</v>
      </c>
      <c r="G18" s="1">
        <v>6</v>
      </c>
      <c r="H18" s="1">
        <v>7</v>
      </c>
      <c r="I18" s="26" t="s">
        <v>65</v>
      </c>
      <c r="J18" s="1">
        <f>SUM(C18:I18)</f>
        <v>54</v>
      </c>
      <c r="K18" s="72">
        <f>(J18/$J$19)*100</f>
        <v>50.467289719626166</v>
      </c>
    </row>
    <row r="19" spans="1:11" s="10" customFormat="1" ht="12.75">
      <c r="A19" s="13" t="s">
        <v>64</v>
      </c>
      <c r="B19" s="26" t="s">
        <v>65</v>
      </c>
      <c r="C19" s="1">
        <f aca="true" t="shared" si="2" ref="C19:H19">SUM(C17:C18)</f>
        <v>14</v>
      </c>
      <c r="D19" s="1">
        <f t="shared" si="2"/>
        <v>45</v>
      </c>
      <c r="E19" s="1">
        <f t="shared" si="2"/>
        <v>24</v>
      </c>
      <c r="F19" s="1">
        <f t="shared" si="2"/>
        <v>8</v>
      </c>
      <c r="G19" s="1">
        <f t="shared" si="2"/>
        <v>7</v>
      </c>
      <c r="H19" s="1">
        <f t="shared" si="2"/>
        <v>8</v>
      </c>
      <c r="I19" s="26">
        <f>SUM(I17:I18)</f>
        <v>1</v>
      </c>
      <c r="J19" s="1">
        <f>SUM(J17:J18)</f>
        <v>107</v>
      </c>
      <c r="K19" s="72">
        <f>SUM(K17:K18)</f>
        <v>100</v>
      </c>
    </row>
    <row r="20" spans="1:11" s="10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72"/>
    </row>
    <row r="21" spans="1:11" s="10" customFormat="1" ht="12.75">
      <c r="A21" s="7" t="s">
        <v>2</v>
      </c>
      <c r="B21"/>
      <c r="C21"/>
      <c r="D21"/>
      <c r="E21"/>
      <c r="F21"/>
      <c r="G21"/>
      <c r="H21"/>
      <c r="I21"/>
      <c r="J21" s="1"/>
      <c r="K21" s="73"/>
    </row>
    <row r="22" spans="1:11" s="10" customFormat="1" ht="12.75">
      <c r="A22" s="13" t="s">
        <v>62</v>
      </c>
      <c r="B22" s="5">
        <f>B12</f>
        <v>1541</v>
      </c>
      <c r="C22" s="5">
        <f aca="true" t="shared" si="3" ref="C22:G23">C7+C12+C17</f>
        <v>9652</v>
      </c>
      <c r="D22" s="5">
        <f t="shared" si="3"/>
        <v>4243</v>
      </c>
      <c r="E22" s="5">
        <f t="shared" si="3"/>
        <v>726</v>
      </c>
      <c r="F22" s="5">
        <f t="shared" si="3"/>
        <v>206</v>
      </c>
      <c r="G22" s="5">
        <f t="shared" si="3"/>
        <v>86</v>
      </c>
      <c r="H22" s="5">
        <f>H7+H12+H17</f>
        <v>34</v>
      </c>
      <c r="I22" s="5">
        <f>I12+I17</f>
        <v>4</v>
      </c>
      <c r="J22" s="5">
        <f>SUM(B22:I22)</f>
        <v>16492</v>
      </c>
      <c r="K22" s="72">
        <f>(J22/$J$24)*100</f>
        <v>62.72391891377933</v>
      </c>
    </row>
    <row r="23" spans="1:11" s="10" customFormat="1" ht="12.75">
      <c r="A23" s="13" t="s">
        <v>63</v>
      </c>
      <c r="B23" s="5">
        <f>B13</f>
        <v>412</v>
      </c>
      <c r="C23" s="5">
        <f t="shared" si="3"/>
        <v>5468</v>
      </c>
      <c r="D23" s="5">
        <f t="shared" si="3"/>
        <v>2966</v>
      </c>
      <c r="E23" s="5">
        <f t="shared" si="3"/>
        <v>591</v>
      </c>
      <c r="F23" s="5">
        <f t="shared" si="3"/>
        <v>211</v>
      </c>
      <c r="G23" s="5">
        <f t="shared" si="3"/>
        <v>110</v>
      </c>
      <c r="H23" s="5">
        <f>H13+H18</f>
        <v>40</v>
      </c>
      <c r="I23" s="27">
        <f>I13</f>
        <v>3</v>
      </c>
      <c r="J23" s="5">
        <f>SUM(B23:I23)</f>
        <v>9801</v>
      </c>
      <c r="K23" s="72">
        <f>(J23/$J$24)*100</f>
        <v>37.27608108622067</v>
      </c>
    </row>
    <row r="24" spans="1:11" s="10" customFormat="1" ht="12.75">
      <c r="A24" s="14" t="s">
        <v>64</v>
      </c>
      <c r="B24" s="6">
        <f aca="true" t="shared" si="4" ref="B24:J24">SUM(B22:B23)</f>
        <v>1953</v>
      </c>
      <c r="C24" s="6">
        <f t="shared" si="4"/>
        <v>15120</v>
      </c>
      <c r="D24" s="6">
        <f t="shared" si="4"/>
        <v>7209</v>
      </c>
      <c r="E24" s="6">
        <f t="shared" si="4"/>
        <v>1317</v>
      </c>
      <c r="F24" s="6">
        <f t="shared" si="4"/>
        <v>417</v>
      </c>
      <c r="G24" s="6">
        <f t="shared" si="4"/>
        <v>196</v>
      </c>
      <c r="H24" s="6">
        <f>H9+H14+H19</f>
        <v>74</v>
      </c>
      <c r="I24" s="6">
        <f t="shared" si="4"/>
        <v>7</v>
      </c>
      <c r="J24" s="6">
        <f t="shared" si="4"/>
        <v>26293</v>
      </c>
      <c r="K24" s="74">
        <f>SUM(K22:K23)</f>
        <v>100</v>
      </c>
    </row>
    <row r="25" spans="1:12" ht="24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8"/>
    </row>
  </sheetData>
  <mergeCells count="2">
    <mergeCell ref="A1:K1"/>
    <mergeCell ref="A3:K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9">
      <selection activeCell="A40" sqref="A40"/>
    </sheetView>
  </sheetViews>
  <sheetFormatPr defaultColWidth="9.140625" defaultRowHeight="12.75"/>
  <cols>
    <col min="1" max="1" width="17.7109375" style="0" customWidth="1"/>
    <col min="2" max="4" width="5.8515625" style="0" customWidth="1"/>
    <col min="5" max="5" width="1.7109375" style="0" customWidth="1"/>
    <col min="6" max="8" width="5.8515625" style="0" customWidth="1"/>
    <col min="9" max="9" width="1.7109375" style="0" customWidth="1"/>
    <col min="10" max="12" width="5.8515625" style="0" customWidth="1"/>
    <col min="13" max="13" width="1.8515625" style="0" customWidth="1"/>
    <col min="14" max="14" width="7.7109375" style="0" customWidth="1"/>
  </cols>
  <sheetData>
    <row r="1" spans="1:14" ht="26.25" customHeight="1">
      <c r="A1" s="106" t="s">
        <v>109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1"/>
      <c r="M1" s="105"/>
      <c r="N1" s="105"/>
    </row>
    <row r="2" spans="1:14" ht="7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6.25" customHeight="1">
      <c r="A3" s="97" t="s">
        <v>119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  <c r="N3" s="98"/>
    </row>
    <row r="4" spans="1:14" ht="18.75" customHeight="1">
      <c r="A4" s="32" t="s">
        <v>102</v>
      </c>
      <c r="B4" s="107" t="s">
        <v>89</v>
      </c>
      <c r="C4" s="107"/>
      <c r="D4" s="107"/>
      <c r="E4" s="65"/>
      <c r="F4" s="107" t="s">
        <v>88</v>
      </c>
      <c r="G4" s="107"/>
      <c r="H4" s="107"/>
      <c r="I4" s="65"/>
      <c r="J4" s="108" t="s">
        <v>87</v>
      </c>
      <c r="K4" s="108"/>
      <c r="L4" s="108"/>
      <c r="M4" s="65"/>
      <c r="N4" s="68" t="s">
        <v>2</v>
      </c>
    </row>
    <row r="5" spans="1:14" ht="15.75" customHeight="1">
      <c r="A5" s="33" t="s">
        <v>69</v>
      </c>
      <c r="B5" s="34" t="s">
        <v>62</v>
      </c>
      <c r="C5" s="34" t="s">
        <v>63</v>
      </c>
      <c r="D5" s="34" t="s">
        <v>2</v>
      </c>
      <c r="E5" s="34"/>
      <c r="F5" s="34" t="s">
        <v>62</v>
      </c>
      <c r="G5" s="34" t="s">
        <v>63</v>
      </c>
      <c r="H5" s="34" t="s">
        <v>2</v>
      </c>
      <c r="I5" s="34"/>
      <c r="J5" s="34" t="s">
        <v>62</v>
      </c>
      <c r="K5" s="34" t="s">
        <v>63</v>
      </c>
      <c r="L5" s="34" t="s">
        <v>2</v>
      </c>
      <c r="M5" s="34"/>
      <c r="N5" s="36"/>
    </row>
    <row r="6" spans="1:14" ht="18.75" customHeight="1">
      <c r="A6" s="31" t="s">
        <v>68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.75">
      <c r="A7" s="28" t="s">
        <v>8</v>
      </c>
      <c r="B7" s="38">
        <v>136</v>
      </c>
      <c r="C7" s="38">
        <v>72</v>
      </c>
      <c r="D7" s="38">
        <f aca="true" t="shared" si="0" ref="D7:D15">SUM(B7:C7)</f>
        <v>208</v>
      </c>
      <c r="E7" s="38"/>
      <c r="F7" s="38">
        <v>1147</v>
      </c>
      <c r="G7" s="38">
        <v>694</v>
      </c>
      <c r="H7" s="38">
        <f aca="true" t="shared" si="1" ref="H7:H15">SUM(F7:G7)</f>
        <v>1841</v>
      </c>
      <c r="I7" s="38"/>
      <c r="J7" s="39" t="s">
        <v>65</v>
      </c>
      <c r="K7" s="39" t="s">
        <v>65</v>
      </c>
      <c r="L7" s="39" t="s">
        <v>65</v>
      </c>
      <c r="M7" s="39"/>
      <c r="N7" s="38">
        <f>D7+H7</f>
        <v>2049</v>
      </c>
    </row>
    <row r="8" spans="1:14" ht="12.75" customHeight="1">
      <c r="A8" s="30" t="s">
        <v>86</v>
      </c>
      <c r="B8" s="38">
        <v>1588</v>
      </c>
      <c r="C8" s="38">
        <v>1049</v>
      </c>
      <c r="D8" s="38">
        <f t="shared" si="0"/>
        <v>2637</v>
      </c>
      <c r="E8" s="38"/>
      <c r="F8" s="38">
        <v>3528</v>
      </c>
      <c r="G8" s="38">
        <v>1638</v>
      </c>
      <c r="H8" s="38">
        <f t="shared" si="1"/>
        <v>5166</v>
      </c>
      <c r="I8" s="38"/>
      <c r="J8" s="38">
        <v>4950</v>
      </c>
      <c r="K8" s="38">
        <v>1913</v>
      </c>
      <c r="L8" s="52">
        <f aca="true" t="shared" si="2" ref="L8:L15">SUM(J8:K8)</f>
        <v>6863</v>
      </c>
      <c r="M8" s="38"/>
      <c r="N8" s="38">
        <f aca="true" t="shared" si="3" ref="N8:N15">D8+H8+L8</f>
        <v>14666</v>
      </c>
    </row>
    <row r="9" spans="1:14" ht="12.75">
      <c r="A9" s="28" t="s">
        <v>66</v>
      </c>
      <c r="B9" s="38">
        <v>109</v>
      </c>
      <c r="C9" s="38">
        <v>91</v>
      </c>
      <c r="D9" s="38">
        <f t="shared" si="0"/>
        <v>200</v>
      </c>
      <c r="E9" s="38"/>
      <c r="F9" s="38">
        <v>328</v>
      </c>
      <c r="G9" s="38">
        <v>259</v>
      </c>
      <c r="H9" s="38">
        <f t="shared" si="1"/>
        <v>587</v>
      </c>
      <c r="I9" s="38"/>
      <c r="J9" s="38">
        <v>288</v>
      </c>
      <c r="K9" s="38">
        <v>115</v>
      </c>
      <c r="L9" s="52">
        <f t="shared" si="2"/>
        <v>403</v>
      </c>
      <c r="M9" s="38"/>
      <c r="N9" s="38">
        <f t="shared" si="3"/>
        <v>1190</v>
      </c>
    </row>
    <row r="10" spans="1:14" ht="12.75">
      <c r="A10" s="28" t="s">
        <v>34</v>
      </c>
      <c r="B10" s="38">
        <v>26</v>
      </c>
      <c r="C10" s="38">
        <v>17</v>
      </c>
      <c r="D10" s="38">
        <f t="shared" si="0"/>
        <v>43</v>
      </c>
      <c r="E10" s="38"/>
      <c r="F10" s="38">
        <v>40</v>
      </c>
      <c r="G10" s="38">
        <v>16</v>
      </c>
      <c r="H10" s="38">
        <f t="shared" si="1"/>
        <v>56</v>
      </c>
      <c r="I10" s="38"/>
      <c r="J10" s="38">
        <v>7</v>
      </c>
      <c r="K10" s="38">
        <v>2</v>
      </c>
      <c r="L10" s="52">
        <f t="shared" si="2"/>
        <v>9</v>
      </c>
      <c r="M10" s="38"/>
      <c r="N10" s="38">
        <f t="shared" si="3"/>
        <v>108</v>
      </c>
    </row>
    <row r="11" spans="1:14" ht="12.75">
      <c r="A11" s="28" t="s">
        <v>44</v>
      </c>
      <c r="B11" s="38">
        <v>83</v>
      </c>
      <c r="C11" s="38">
        <v>154</v>
      </c>
      <c r="D11" s="38">
        <f t="shared" si="0"/>
        <v>237</v>
      </c>
      <c r="E11" s="38"/>
      <c r="F11" s="38">
        <v>50</v>
      </c>
      <c r="G11" s="38">
        <v>53</v>
      </c>
      <c r="H11" s="38">
        <f t="shared" si="1"/>
        <v>103</v>
      </c>
      <c r="I11" s="38"/>
      <c r="J11" s="38">
        <v>30</v>
      </c>
      <c r="K11" s="38">
        <v>42</v>
      </c>
      <c r="L11" s="52">
        <f t="shared" si="2"/>
        <v>72</v>
      </c>
      <c r="M11" s="38"/>
      <c r="N11" s="38">
        <f t="shared" si="3"/>
        <v>412</v>
      </c>
    </row>
    <row r="12" spans="1:14" ht="12.75">
      <c r="A12" s="28" t="s">
        <v>67</v>
      </c>
      <c r="B12" s="38">
        <v>402</v>
      </c>
      <c r="C12" s="38">
        <v>460</v>
      </c>
      <c r="D12" s="38">
        <f t="shared" si="0"/>
        <v>862</v>
      </c>
      <c r="E12" s="38"/>
      <c r="F12" s="38">
        <v>2521</v>
      </c>
      <c r="G12" s="38">
        <v>1990</v>
      </c>
      <c r="H12" s="38">
        <f t="shared" si="1"/>
        <v>4511</v>
      </c>
      <c r="I12" s="38"/>
      <c r="J12" s="38">
        <v>8</v>
      </c>
      <c r="K12" s="38">
        <v>4</v>
      </c>
      <c r="L12" s="52">
        <f t="shared" si="2"/>
        <v>12</v>
      </c>
      <c r="M12" s="38"/>
      <c r="N12" s="38">
        <f t="shared" si="3"/>
        <v>5385</v>
      </c>
    </row>
    <row r="13" spans="1:14" ht="12.75">
      <c r="A13" s="28" t="s">
        <v>38</v>
      </c>
      <c r="B13" s="38">
        <v>33</v>
      </c>
      <c r="C13" s="38">
        <v>16</v>
      </c>
      <c r="D13" s="38">
        <f t="shared" si="0"/>
        <v>49</v>
      </c>
      <c r="E13" s="38"/>
      <c r="F13" s="38">
        <v>150</v>
      </c>
      <c r="G13" s="38">
        <v>102</v>
      </c>
      <c r="H13" s="38">
        <f t="shared" si="1"/>
        <v>252</v>
      </c>
      <c r="I13" s="38"/>
      <c r="J13" s="39" t="s">
        <v>65</v>
      </c>
      <c r="K13" s="39" t="s">
        <v>65</v>
      </c>
      <c r="L13" s="39" t="s">
        <v>65</v>
      </c>
      <c r="M13" s="39"/>
      <c r="N13" s="38">
        <f>D13+H13</f>
        <v>301</v>
      </c>
    </row>
    <row r="14" spans="1:14" ht="12.75">
      <c r="A14" s="28" t="s">
        <v>52</v>
      </c>
      <c r="B14" s="38">
        <v>235</v>
      </c>
      <c r="C14" s="38">
        <v>178</v>
      </c>
      <c r="D14" s="38">
        <f t="shared" si="0"/>
        <v>413</v>
      </c>
      <c r="E14" s="38"/>
      <c r="F14" s="38">
        <v>1224</v>
      </c>
      <c r="G14" s="38">
        <v>1102</v>
      </c>
      <c r="H14" s="38">
        <f t="shared" si="1"/>
        <v>2326</v>
      </c>
      <c r="I14" s="38"/>
      <c r="J14" s="38">
        <v>19</v>
      </c>
      <c r="K14" s="38">
        <v>14</v>
      </c>
      <c r="L14" s="52">
        <f t="shared" si="2"/>
        <v>33</v>
      </c>
      <c r="M14" s="38"/>
      <c r="N14" s="38">
        <f t="shared" si="3"/>
        <v>2772</v>
      </c>
    </row>
    <row r="15" spans="1:15" ht="12.75">
      <c r="A15" s="28" t="s">
        <v>2</v>
      </c>
      <c r="B15" s="44">
        <f>SUM(B7:B14)</f>
        <v>2612</v>
      </c>
      <c r="C15" s="44">
        <f>SUM(C7:C14)</f>
        <v>2037</v>
      </c>
      <c r="D15" s="38">
        <f t="shared" si="0"/>
        <v>4649</v>
      </c>
      <c r="E15" s="44"/>
      <c r="F15" s="44">
        <f>SUM(F7:F14)</f>
        <v>8988</v>
      </c>
      <c r="G15" s="44">
        <f>SUM(G7:G14)</f>
        <v>5854</v>
      </c>
      <c r="H15" s="38">
        <f t="shared" si="1"/>
        <v>14842</v>
      </c>
      <c r="I15" s="44"/>
      <c r="J15" s="44">
        <f>SUM(J7:J14)</f>
        <v>5302</v>
      </c>
      <c r="K15" s="44">
        <f>SUM(K7:K14)</f>
        <v>2090</v>
      </c>
      <c r="L15" s="52">
        <f t="shared" si="2"/>
        <v>7392</v>
      </c>
      <c r="M15" s="44"/>
      <c r="N15" s="38">
        <f t="shared" si="3"/>
        <v>26883</v>
      </c>
      <c r="O15" s="18"/>
    </row>
    <row r="16" spans="1:14" ht="18" customHeight="1">
      <c r="A16" s="31" t="s">
        <v>91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52"/>
      <c r="M16" s="38"/>
      <c r="N16" s="38"/>
    </row>
    <row r="17" spans="1:14" ht="12.75">
      <c r="A17" s="28" t="s">
        <v>8</v>
      </c>
      <c r="B17" s="38">
        <v>121</v>
      </c>
      <c r="C17" s="38">
        <v>97</v>
      </c>
      <c r="D17" s="38">
        <f aca="true" t="shared" si="4" ref="D17:D25">SUM(B17:C17)</f>
        <v>218</v>
      </c>
      <c r="E17" s="38"/>
      <c r="F17" s="38">
        <v>1214</v>
      </c>
      <c r="G17" s="38">
        <v>684</v>
      </c>
      <c r="H17" s="38">
        <f aca="true" t="shared" si="5" ref="H17:H25">SUM(F17:G17)</f>
        <v>1898</v>
      </c>
      <c r="I17" s="38"/>
      <c r="J17" s="52" t="s">
        <v>65</v>
      </c>
      <c r="K17" s="52" t="s">
        <v>65</v>
      </c>
      <c r="L17" s="52" t="s">
        <v>65</v>
      </c>
      <c r="M17" s="38"/>
      <c r="N17" s="38">
        <f>D17+H17</f>
        <v>2116</v>
      </c>
    </row>
    <row r="18" spans="1:14" ht="12.75">
      <c r="A18" s="30" t="s">
        <v>86</v>
      </c>
      <c r="B18" s="38">
        <v>1834</v>
      </c>
      <c r="C18" s="38">
        <v>1268</v>
      </c>
      <c r="D18" s="38">
        <f t="shared" si="4"/>
        <v>3102</v>
      </c>
      <c r="E18" s="38"/>
      <c r="F18" s="38">
        <v>4015</v>
      </c>
      <c r="G18" s="38">
        <v>1945</v>
      </c>
      <c r="H18" s="38">
        <f t="shared" si="5"/>
        <v>5960</v>
      </c>
      <c r="I18" s="38"/>
      <c r="J18" s="38">
        <v>4595</v>
      </c>
      <c r="K18" s="38">
        <v>1775</v>
      </c>
      <c r="L18" s="52">
        <f aca="true" t="shared" si="6" ref="L18:L25">SUM(J18:K18)</f>
        <v>6370</v>
      </c>
      <c r="M18" s="38"/>
      <c r="N18" s="38">
        <f aca="true" t="shared" si="7" ref="N18:N25">D18+H18+L18</f>
        <v>15432</v>
      </c>
    </row>
    <row r="19" spans="1:14" ht="12.75">
      <c r="A19" s="28" t="s">
        <v>66</v>
      </c>
      <c r="B19" s="38">
        <v>137</v>
      </c>
      <c r="C19" s="38">
        <v>147</v>
      </c>
      <c r="D19" s="38">
        <f t="shared" si="4"/>
        <v>284</v>
      </c>
      <c r="E19" s="38"/>
      <c r="F19" s="38">
        <v>317</v>
      </c>
      <c r="G19" s="38">
        <v>277</v>
      </c>
      <c r="H19" s="38">
        <f t="shared" si="5"/>
        <v>594</v>
      </c>
      <c r="I19" s="38"/>
      <c r="J19" s="38">
        <v>279</v>
      </c>
      <c r="K19" s="38">
        <v>133</v>
      </c>
      <c r="L19" s="52">
        <f t="shared" si="6"/>
        <v>412</v>
      </c>
      <c r="M19" s="38"/>
      <c r="N19" s="38">
        <f t="shared" si="7"/>
        <v>1290</v>
      </c>
    </row>
    <row r="20" spans="1:14" ht="12.75">
      <c r="A20" s="28" t="s">
        <v>34</v>
      </c>
      <c r="B20" s="38">
        <v>29</v>
      </c>
      <c r="C20" s="38">
        <v>28</v>
      </c>
      <c r="D20" s="38">
        <f t="shared" si="4"/>
        <v>57</v>
      </c>
      <c r="E20" s="38"/>
      <c r="F20" s="38">
        <v>36</v>
      </c>
      <c r="G20" s="38">
        <v>16</v>
      </c>
      <c r="H20" s="38">
        <f t="shared" si="5"/>
        <v>52</v>
      </c>
      <c r="I20" s="38"/>
      <c r="J20" s="38">
        <v>7</v>
      </c>
      <c r="K20" s="38">
        <v>2</v>
      </c>
      <c r="L20" s="52">
        <f t="shared" si="6"/>
        <v>9</v>
      </c>
      <c r="M20" s="38"/>
      <c r="N20" s="38">
        <f t="shared" si="7"/>
        <v>118</v>
      </c>
    </row>
    <row r="21" spans="1:14" ht="12.75">
      <c r="A21" s="28" t="s">
        <v>44</v>
      </c>
      <c r="B21" s="38">
        <v>110</v>
      </c>
      <c r="C21" s="38">
        <v>222</v>
      </c>
      <c r="D21" s="38">
        <f t="shared" si="4"/>
        <v>332</v>
      </c>
      <c r="E21" s="38"/>
      <c r="F21" s="38">
        <v>44</v>
      </c>
      <c r="G21" s="38">
        <v>62</v>
      </c>
      <c r="H21" s="38">
        <f t="shared" si="5"/>
        <v>106</v>
      </c>
      <c r="I21" s="38"/>
      <c r="J21" s="38">
        <v>47</v>
      </c>
      <c r="K21" s="38">
        <v>76</v>
      </c>
      <c r="L21" s="52">
        <f t="shared" si="6"/>
        <v>123</v>
      </c>
      <c r="M21" s="38"/>
      <c r="N21" s="38">
        <f t="shared" si="7"/>
        <v>561</v>
      </c>
    </row>
    <row r="22" spans="1:14" ht="12.75">
      <c r="A22" s="28" t="s">
        <v>67</v>
      </c>
      <c r="B22" s="38">
        <v>399</v>
      </c>
      <c r="C22" s="38">
        <v>421</v>
      </c>
      <c r="D22" s="38">
        <f t="shared" si="4"/>
        <v>820</v>
      </c>
      <c r="E22" s="38"/>
      <c r="F22" s="38">
        <v>2169</v>
      </c>
      <c r="G22" s="38">
        <v>1605</v>
      </c>
      <c r="H22" s="38">
        <f t="shared" si="5"/>
        <v>3774</v>
      </c>
      <c r="I22" s="38"/>
      <c r="J22" s="38">
        <v>9</v>
      </c>
      <c r="K22" s="38">
        <v>3</v>
      </c>
      <c r="L22" s="52">
        <f t="shared" si="6"/>
        <v>12</v>
      </c>
      <c r="M22" s="38"/>
      <c r="N22" s="38">
        <f t="shared" si="7"/>
        <v>4606</v>
      </c>
    </row>
    <row r="23" spans="1:14" ht="12.75">
      <c r="A23" s="28" t="s">
        <v>38</v>
      </c>
      <c r="B23" s="38">
        <v>34</v>
      </c>
      <c r="C23" s="38">
        <v>35</v>
      </c>
      <c r="D23" s="38">
        <f t="shared" si="4"/>
        <v>69</v>
      </c>
      <c r="E23" s="38"/>
      <c r="F23" s="38">
        <v>166</v>
      </c>
      <c r="G23" s="38">
        <v>106</v>
      </c>
      <c r="H23" s="38">
        <f t="shared" si="5"/>
        <v>272</v>
      </c>
      <c r="I23" s="38"/>
      <c r="J23" s="39" t="s">
        <v>65</v>
      </c>
      <c r="K23" s="39">
        <v>4</v>
      </c>
      <c r="L23" s="52">
        <f t="shared" si="6"/>
        <v>4</v>
      </c>
      <c r="M23" s="39"/>
      <c r="N23" s="38">
        <f t="shared" si="7"/>
        <v>345</v>
      </c>
    </row>
    <row r="24" spans="1:14" ht="12.75">
      <c r="A24" s="28" t="s">
        <v>52</v>
      </c>
      <c r="B24" s="38">
        <v>278</v>
      </c>
      <c r="C24" s="38">
        <v>257</v>
      </c>
      <c r="D24" s="38">
        <f t="shared" si="4"/>
        <v>535</v>
      </c>
      <c r="E24" s="38"/>
      <c r="F24" s="38">
        <v>1420</v>
      </c>
      <c r="G24" s="38">
        <v>1333</v>
      </c>
      <c r="H24" s="38">
        <f t="shared" si="5"/>
        <v>2753</v>
      </c>
      <c r="I24" s="38"/>
      <c r="J24" s="38">
        <v>8</v>
      </c>
      <c r="K24" s="38">
        <v>21</v>
      </c>
      <c r="L24" s="52">
        <f t="shared" si="6"/>
        <v>29</v>
      </c>
      <c r="M24" s="38"/>
      <c r="N24" s="38">
        <f t="shared" si="7"/>
        <v>3317</v>
      </c>
    </row>
    <row r="25" spans="1:14" ht="12.75">
      <c r="A25" s="43" t="s">
        <v>2</v>
      </c>
      <c r="B25" s="44">
        <f>SUM(B17:B24)</f>
        <v>2942</v>
      </c>
      <c r="C25" s="44">
        <f>SUM(C17:C24)</f>
        <v>2475</v>
      </c>
      <c r="D25" s="44">
        <f t="shared" si="4"/>
        <v>5417</v>
      </c>
      <c r="E25" s="44"/>
      <c r="F25" s="44">
        <f>SUM(F17:F24)</f>
        <v>9381</v>
      </c>
      <c r="G25" s="44">
        <f>SUM(G17:G24)</f>
        <v>6028</v>
      </c>
      <c r="H25" s="44">
        <f t="shared" si="5"/>
        <v>15409</v>
      </c>
      <c r="I25" s="44"/>
      <c r="J25" s="44">
        <f>SUM(J18:J24)</f>
        <v>4945</v>
      </c>
      <c r="K25" s="44">
        <f>SUM(K18:K24)</f>
        <v>2014</v>
      </c>
      <c r="L25" s="85">
        <f t="shared" si="6"/>
        <v>6959</v>
      </c>
      <c r="M25" s="44"/>
      <c r="N25" s="44">
        <f t="shared" si="7"/>
        <v>27785</v>
      </c>
    </row>
    <row r="26" ht="18" customHeight="1">
      <c r="A26" s="31" t="s">
        <v>110</v>
      </c>
    </row>
    <row r="27" spans="1:14" s="82" customFormat="1" ht="12.75" customHeight="1">
      <c r="A27" s="81" t="s">
        <v>8</v>
      </c>
      <c r="B27" s="38">
        <v>158</v>
      </c>
      <c r="C27" s="38">
        <v>109</v>
      </c>
      <c r="D27" s="38">
        <f aca="true" t="shared" si="8" ref="D27:D35">SUM(B27:C27)</f>
        <v>267</v>
      </c>
      <c r="F27" s="38">
        <v>1228</v>
      </c>
      <c r="G27" s="38">
        <v>670</v>
      </c>
      <c r="H27" s="38">
        <f>SUM(F27:G27)</f>
        <v>1898</v>
      </c>
      <c r="J27" s="38">
        <v>1</v>
      </c>
      <c r="K27" s="52" t="s">
        <v>65</v>
      </c>
      <c r="L27" s="38">
        <f aca="true" t="shared" si="9" ref="L27:L35">SUM(J27:K27)</f>
        <v>1</v>
      </c>
      <c r="N27" s="38">
        <f>D27+H27+L27</f>
        <v>2166</v>
      </c>
    </row>
    <row r="28" spans="1:14" ht="12.75">
      <c r="A28" s="30" t="s">
        <v>86</v>
      </c>
      <c r="B28" s="38">
        <v>1810</v>
      </c>
      <c r="C28" s="38">
        <v>1275</v>
      </c>
      <c r="D28" s="38">
        <f t="shared" si="8"/>
        <v>3085</v>
      </c>
      <c r="F28" s="38">
        <v>3844</v>
      </c>
      <c r="G28" s="38">
        <v>1761</v>
      </c>
      <c r="H28" s="38">
        <f aca="true" t="shared" si="10" ref="H28:H35">SUM(F28:G28)</f>
        <v>5605</v>
      </c>
      <c r="J28" s="38">
        <v>3816</v>
      </c>
      <c r="K28" s="38">
        <v>1455</v>
      </c>
      <c r="L28" s="38">
        <f t="shared" si="9"/>
        <v>5271</v>
      </c>
      <c r="N28" s="38">
        <f aca="true" t="shared" si="11" ref="N28:N35">D28+H28+L28</f>
        <v>13961</v>
      </c>
    </row>
    <row r="29" spans="1:14" ht="12.75">
      <c r="A29" s="28" t="s">
        <v>66</v>
      </c>
      <c r="B29" s="38">
        <v>162</v>
      </c>
      <c r="C29" s="38">
        <v>168</v>
      </c>
      <c r="D29" s="38">
        <f t="shared" si="8"/>
        <v>330</v>
      </c>
      <c r="F29" s="38">
        <v>346</v>
      </c>
      <c r="G29" s="38">
        <v>296</v>
      </c>
      <c r="H29" s="38">
        <f t="shared" si="10"/>
        <v>642</v>
      </c>
      <c r="J29" s="38">
        <v>223</v>
      </c>
      <c r="K29" s="38">
        <v>87</v>
      </c>
      <c r="L29" s="38">
        <f t="shared" si="9"/>
        <v>310</v>
      </c>
      <c r="N29" s="38">
        <f t="shared" si="11"/>
        <v>1282</v>
      </c>
    </row>
    <row r="30" spans="1:14" ht="12.75">
      <c r="A30" s="28" t="s">
        <v>34</v>
      </c>
      <c r="B30" s="38">
        <v>55</v>
      </c>
      <c r="C30" s="38">
        <v>28</v>
      </c>
      <c r="D30" s="38">
        <f t="shared" si="8"/>
        <v>83</v>
      </c>
      <c r="F30" s="38">
        <v>47</v>
      </c>
      <c r="G30" s="38">
        <v>15</v>
      </c>
      <c r="H30" s="38">
        <f t="shared" si="10"/>
        <v>62</v>
      </c>
      <c r="J30" s="38">
        <v>2</v>
      </c>
      <c r="K30" s="52" t="s">
        <v>65</v>
      </c>
      <c r="L30" s="38">
        <f t="shared" si="9"/>
        <v>2</v>
      </c>
      <c r="N30" s="38">
        <f t="shared" si="11"/>
        <v>147</v>
      </c>
    </row>
    <row r="31" spans="1:14" ht="12.75">
      <c r="A31" s="28" t="s">
        <v>44</v>
      </c>
      <c r="B31" s="38">
        <v>147</v>
      </c>
      <c r="C31" s="38">
        <v>272</v>
      </c>
      <c r="D31" s="38">
        <f t="shared" si="8"/>
        <v>419</v>
      </c>
      <c r="F31" s="38">
        <v>67</v>
      </c>
      <c r="G31" s="38">
        <v>83</v>
      </c>
      <c r="H31" s="38">
        <f t="shared" si="10"/>
        <v>150</v>
      </c>
      <c r="J31" s="38">
        <v>43</v>
      </c>
      <c r="K31" s="38">
        <v>77</v>
      </c>
      <c r="L31" s="38">
        <f t="shared" si="9"/>
        <v>120</v>
      </c>
      <c r="N31" s="38">
        <f t="shared" si="11"/>
        <v>689</v>
      </c>
    </row>
    <row r="32" spans="1:14" ht="12.75">
      <c r="A32" s="28" t="s">
        <v>67</v>
      </c>
      <c r="B32" s="38">
        <v>449</v>
      </c>
      <c r="C32" s="38">
        <v>437</v>
      </c>
      <c r="D32" s="38">
        <f t="shared" si="8"/>
        <v>886</v>
      </c>
      <c r="F32" s="38">
        <v>1928</v>
      </c>
      <c r="G32" s="38">
        <v>1417</v>
      </c>
      <c r="H32" s="38">
        <f t="shared" si="10"/>
        <v>3345</v>
      </c>
      <c r="J32" s="38">
        <v>16</v>
      </c>
      <c r="K32" s="38">
        <v>7</v>
      </c>
      <c r="L32" s="38">
        <f t="shared" si="9"/>
        <v>23</v>
      </c>
      <c r="N32" s="38">
        <f t="shared" si="11"/>
        <v>4254</v>
      </c>
    </row>
    <row r="33" spans="1:14" ht="12.75">
      <c r="A33" s="28" t="s">
        <v>38</v>
      </c>
      <c r="B33" s="38">
        <v>43</v>
      </c>
      <c r="C33" s="38">
        <v>46</v>
      </c>
      <c r="D33" s="38">
        <f t="shared" si="8"/>
        <v>89</v>
      </c>
      <c r="F33" s="38">
        <v>161</v>
      </c>
      <c r="G33" s="38">
        <v>94</v>
      </c>
      <c r="H33" s="38">
        <f t="shared" si="10"/>
        <v>255</v>
      </c>
      <c r="J33" s="52" t="s">
        <v>65</v>
      </c>
      <c r="K33" s="38">
        <v>1</v>
      </c>
      <c r="L33" s="38">
        <f t="shared" si="9"/>
        <v>1</v>
      </c>
      <c r="N33" s="38">
        <f t="shared" si="11"/>
        <v>345</v>
      </c>
    </row>
    <row r="34" spans="1:14" ht="12.75">
      <c r="A34" s="28" t="s">
        <v>52</v>
      </c>
      <c r="B34" s="38">
        <v>331</v>
      </c>
      <c r="C34" s="38">
        <v>283</v>
      </c>
      <c r="D34" s="38">
        <f t="shared" si="8"/>
        <v>614</v>
      </c>
      <c r="F34" s="38">
        <v>1432</v>
      </c>
      <c r="G34" s="38">
        <v>1165</v>
      </c>
      <c r="H34" s="38">
        <f t="shared" si="10"/>
        <v>2597</v>
      </c>
      <c r="J34" s="38">
        <v>12</v>
      </c>
      <c r="K34" s="38">
        <v>10</v>
      </c>
      <c r="L34" s="38">
        <f t="shared" si="9"/>
        <v>22</v>
      </c>
      <c r="N34" s="38">
        <f t="shared" si="11"/>
        <v>3233</v>
      </c>
    </row>
    <row r="35" spans="1:15" ht="12.75">
      <c r="A35" s="40" t="s">
        <v>2</v>
      </c>
      <c r="B35" s="44">
        <f>SUM(B27:B34)</f>
        <v>3155</v>
      </c>
      <c r="C35" s="44">
        <f>SUM(C27:C34)</f>
        <v>2618</v>
      </c>
      <c r="D35" s="44">
        <f t="shared" si="8"/>
        <v>5773</v>
      </c>
      <c r="F35" s="44">
        <f>SUM(F27:F34)</f>
        <v>9053</v>
      </c>
      <c r="G35" s="44">
        <f>SUM(G27:G34)</f>
        <v>5501</v>
      </c>
      <c r="H35" s="38">
        <f t="shared" si="10"/>
        <v>14554</v>
      </c>
      <c r="J35" s="44">
        <f>SUM(J27:J34)</f>
        <v>4113</v>
      </c>
      <c r="K35" s="44">
        <f>SUM(K27:K34)</f>
        <v>1637</v>
      </c>
      <c r="L35" s="44">
        <f t="shared" si="9"/>
        <v>5750</v>
      </c>
      <c r="N35" s="38">
        <f t="shared" si="11"/>
        <v>26077</v>
      </c>
      <c r="O35" s="18"/>
    </row>
    <row r="36" spans="1:14" ht="24" customHeight="1">
      <c r="A36" s="69"/>
      <c r="B36" s="90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ht="49.5" customHeight="1">
      <c r="A37" s="104" t="s">
        <v>137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105"/>
      <c r="N37" s="105"/>
    </row>
    <row r="38" spans="1:14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2.75">
      <c r="A39" s="3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3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</sheetData>
  <mergeCells count="6">
    <mergeCell ref="A37:N37"/>
    <mergeCell ref="A1:N1"/>
    <mergeCell ref="A3:N3"/>
    <mergeCell ref="B4:D4"/>
    <mergeCell ref="F4:H4"/>
    <mergeCell ref="J4:L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A10" sqref="A10"/>
    </sheetView>
  </sheetViews>
  <sheetFormatPr defaultColWidth="9.140625" defaultRowHeight="12.75"/>
  <cols>
    <col min="1" max="1" width="21.421875" style="0" customWidth="1"/>
    <col min="2" max="3" width="9.7109375" style="0" customWidth="1"/>
    <col min="4" max="4" width="1.8515625" style="0" customWidth="1"/>
    <col min="5" max="6" width="9.7109375" style="0" customWidth="1"/>
    <col min="7" max="7" width="1.7109375" style="0" customWidth="1"/>
    <col min="8" max="9" width="9.7109375" style="0" customWidth="1"/>
  </cols>
  <sheetData>
    <row r="1" spans="1:9" ht="27" customHeight="1">
      <c r="A1" s="106" t="s">
        <v>117</v>
      </c>
      <c r="B1" s="106"/>
      <c r="C1" s="106"/>
      <c r="D1" s="106"/>
      <c r="E1" s="106"/>
      <c r="F1" s="106"/>
      <c r="G1" s="106"/>
      <c r="H1" s="101"/>
      <c r="I1" s="101"/>
    </row>
    <row r="2" spans="1:9" ht="7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26.25" customHeight="1">
      <c r="A3" s="97" t="s">
        <v>118</v>
      </c>
      <c r="B3" s="97"/>
      <c r="C3" s="97"/>
      <c r="D3" s="97"/>
      <c r="E3" s="97"/>
      <c r="F3" s="97"/>
      <c r="G3" s="97"/>
      <c r="H3" s="97"/>
      <c r="I3" s="97"/>
    </row>
    <row r="4" spans="1:9" ht="18.75" customHeight="1">
      <c r="A4" s="32" t="s">
        <v>122</v>
      </c>
      <c r="B4" s="68" t="s">
        <v>62</v>
      </c>
      <c r="C4" s="67"/>
      <c r="D4" s="35"/>
      <c r="E4" s="68" t="s">
        <v>63</v>
      </c>
      <c r="F4" s="67"/>
      <c r="G4" s="35"/>
      <c r="H4" s="107" t="s">
        <v>2</v>
      </c>
      <c r="I4" s="107"/>
    </row>
    <row r="5" spans="1:9" ht="15" customHeight="1">
      <c r="A5" s="33" t="s">
        <v>71</v>
      </c>
      <c r="B5" s="34" t="s">
        <v>0</v>
      </c>
      <c r="C5" s="34" t="s">
        <v>70</v>
      </c>
      <c r="D5" s="34"/>
      <c r="E5" s="34" t="s">
        <v>0</v>
      </c>
      <c r="F5" s="34" t="s">
        <v>70</v>
      </c>
      <c r="G5" s="34"/>
      <c r="H5" s="34" t="s">
        <v>0</v>
      </c>
      <c r="I5" s="34" t="s">
        <v>70</v>
      </c>
    </row>
    <row r="6" spans="1:9" ht="18.75" customHeight="1">
      <c r="A6" s="57" t="s">
        <v>78</v>
      </c>
      <c r="B6" s="45"/>
      <c r="C6" s="58"/>
      <c r="D6" s="58"/>
      <c r="E6" s="45"/>
      <c r="F6" s="58"/>
      <c r="G6" s="58"/>
      <c r="H6" s="45"/>
      <c r="I6" s="59"/>
    </row>
    <row r="7" spans="1:9" ht="12.75" customHeight="1">
      <c r="A7" s="28" t="s">
        <v>4</v>
      </c>
      <c r="B7" s="38"/>
      <c r="C7" s="53"/>
      <c r="D7" s="53"/>
      <c r="E7" s="38"/>
      <c r="F7" s="53"/>
      <c r="G7" s="53"/>
      <c r="H7" s="38"/>
      <c r="I7" s="60"/>
    </row>
    <row r="8" spans="1:9" ht="12.75">
      <c r="A8" s="28" t="s">
        <v>72</v>
      </c>
      <c r="B8" s="38">
        <v>298</v>
      </c>
      <c r="C8" s="53">
        <v>5.076</v>
      </c>
      <c r="D8" s="53"/>
      <c r="E8" s="38">
        <v>142</v>
      </c>
      <c r="F8" s="53">
        <v>2.263</v>
      </c>
      <c r="G8" s="53"/>
      <c r="H8" s="52">
        <f>B8+E8</f>
        <v>440</v>
      </c>
      <c r="I8" s="60">
        <f>C8+F8</f>
        <v>7.3389999999999995</v>
      </c>
    </row>
    <row r="9" spans="1:9" ht="12.75">
      <c r="A9" s="30" t="s">
        <v>80</v>
      </c>
      <c r="B9" s="38">
        <v>243</v>
      </c>
      <c r="C9" s="53">
        <v>11.277</v>
      </c>
      <c r="D9" s="53"/>
      <c r="E9" s="38">
        <v>111</v>
      </c>
      <c r="F9" s="53">
        <v>4.577</v>
      </c>
      <c r="G9" s="53"/>
      <c r="H9" s="52">
        <f>B9+E9</f>
        <v>354</v>
      </c>
      <c r="I9" s="60">
        <f>C9+F9</f>
        <v>15.854</v>
      </c>
    </row>
    <row r="10" spans="1:9" ht="22.5">
      <c r="A10" s="30" t="s">
        <v>82</v>
      </c>
      <c r="B10" s="38"/>
      <c r="C10" s="53"/>
      <c r="D10" s="53"/>
      <c r="E10" s="38"/>
      <c r="F10" s="53"/>
      <c r="G10" s="53"/>
      <c r="H10" s="38"/>
      <c r="I10" s="60"/>
    </row>
    <row r="11" spans="1:9" ht="12.75">
      <c r="A11" s="28" t="s">
        <v>72</v>
      </c>
      <c r="B11" s="38">
        <v>16189</v>
      </c>
      <c r="C11" s="53">
        <v>228.447</v>
      </c>
      <c r="D11" s="53"/>
      <c r="E11" s="38">
        <v>9654</v>
      </c>
      <c r="F11" s="53">
        <v>138.002</v>
      </c>
      <c r="G11" s="53"/>
      <c r="H11" s="38">
        <f>B11+E11</f>
        <v>25843</v>
      </c>
      <c r="I11" s="60">
        <f>C11+F11</f>
        <v>366.449</v>
      </c>
    </row>
    <row r="12" spans="1:9" ht="12.75">
      <c r="A12" s="30" t="s">
        <v>80</v>
      </c>
      <c r="B12" s="38">
        <v>14080</v>
      </c>
      <c r="C12" s="53">
        <v>602.678</v>
      </c>
      <c r="D12" s="53"/>
      <c r="E12" s="38">
        <v>8591</v>
      </c>
      <c r="F12" s="53">
        <v>373.709</v>
      </c>
      <c r="G12" s="53"/>
      <c r="H12" s="38">
        <f>B12+E12</f>
        <v>22671</v>
      </c>
      <c r="I12" s="60">
        <f>C12+F12</f>
        <v>976.387</v>
      </c>
    </row>
    <row r="13" spans="1:9" ht="15" customHeight="1">
      <c r="A13" s="43" t="s">
        <v>127</v>
      </c>
      <c r="B13" s="38"/>
      <c r="C13" s="53"/>
      <c r="D13" s="53"/>
      <c r="E13" s="38"/>
      <c r="F13" s="53"/>
      <c r="G13" s="53"/>
      <c r="H13" s="38"/>
      <c r="I13" s="60"/>
    </row>
    <row r="14" spans="1:9" ht="12.75">
      <c r="A14" s="43" t="s">
        <v>79</v>
      </c>
      <c r="B14" s="38">
        <v>16477</v>
      </c>
      <c r="C14" s="53">
        <f>C8+C11</f>
        <v>233.523</v>
      </c>
      <c r="D14" s="53"/>
      <c r="E14" s="38">
        <v>9791</v>
      </c>
      <c r="F14" s="53">
        <f>F8+F11</f>
        <v>140.26500000000001</v>
      </c>
      <c r="G14" s="53"/>
      <c r="H14" s="38">
        <f>B14+E14</f>
        <v>26268</v>
      </c>
      <c r="I14" s="60">
        <f>I8+I11</f>
        <v>373.788</v>
      </c>
    </row>
    <row r="15" spans="1:9" ht="12.75">
      <c r="A15" s="43" t="s">
        <v>80</v>
      </c>
      <c r="B15" s="38">
        <v>14314</v>
      </c>
      <c r="C15" s="53">
        <f>C9+C12</f>
        <v>613.955</v>
      </c>
      <c r="D15" s="53"/>
      <c r="E15" s="38">
        <v>8698</v>
      </c>
      <c r="F15" s="53">
        <f>F9+F12</f>
        <v>378.286</v>
      </c>
      <c r="G15" s="53"/>
      <c r="H15" s="38">
        <f>B15+E15</f>
        <v>23012</v>
      </c>
      <c r="I15" s="60">
        <f>I9+I12</f>
        <v>992.241</v>
      </c>
    </row>
    <row r="16" spans="1:9" ht="16.5" customHeight="1">
      <c r="A16" s="31" t="s">
        <v>77</v>
      </c>
      <c r="B16" s="38"/>
      <c r="C16" s="53"/>
      <c r="D16" s="53"/>
      <c r="E16" s="38"/>
      <c r="F16" s="53"/>
      <c r="G16" s="53"/>
      <c r="H16" s="38"/>
      <c r="I16" s="60"/>
    </row>
    <row r="17" spans="1:9" ht="12.75">
      <c r="A17" s="28" t="s">
        <v>4</v>
      </c>
      <c r="B17" s="38"/>
      <c r="C17" s="53"/>
      <c r="D17" s="53"/>
      <c r="E17" s="38"/>
      <c r="F17" s="53"/>
      <c r="G17" s="53"/>
      <c r="H17" s="38"/>
      <c r="I17" s="53"/>
    </row>
    <row r="18" spans="1:9" ht="12.75">
      <c r="A18" s="28" t="s">
        <v>73</v>
      </c>
      <c r="B18" s="38">
        <v>75</v>
      </c>
      <c r="C18" s="53">
        <v>0.129</v>
      </c>
      <c r="D18" s="53"/>
      <c r="E18" s="38">
        <v>24</v>
      </c>
      <c r="F18" s="53">
        <v>0.041</v>
      </c>
      <c r="G18" s="53"/>
      <c r="H18" s="38">
        <f aca="true" t="shared" si="0" ref="H18:I22">B18+E18</f>
        <v>99</v>
      </c>
      <c r="I18" s="53">
        <f t="shared" si="0"/>
        <v>0.17</v>
      </c>
    </row>
    <row r="19" spans="1:9" ht="12.75">
      <c r="A19" s="30" t="s">
        <v>74</v>
      </c>
      <c r="B19" s="38">
        <v>32</v>
      </c>
      <c r="C19" s="53">
        <v>0.154</v>
      </c>
      <c r="D19" s="53"/>
      <c r="E19" s="38">
        <v>15</v>
      </c>
      <c r="F19" s="53">
        <v>0.059</v>
      </c>
      <c r="G19" s="53"/>
      <c r="H19" s="38">
        <f t="shared" si="0"/>
        <v>47</v>
      </c>
      <c r="I19" s="53">
        <f t="shared" si="0"/>
        <v>0.213</v>
      </c>
    </row>
    <row r="20" spans="1:9" ht="12.75">
      <c r="A20" s="28" t="s">
        <v>75</v>
      </c>
      <c r="B20" s="38">
        <v>100</v>
      </c>
      <c r="C20" s="53">
        <v>3.248</v>
      </c>
      <c r="D20" s="53"/>
      <c r="E20" s="38">
        <v>44</v>
      </c>
      <c r="F20" s="53">
        <v>0.946</v>
      </c>
      <c r="G20" s="53"/>
      <c r="H20" s="38">
        <f t="shared" si="0"/>
        <v>144</v>
      </c>
      <c r="I20" s="53">
        <f t="shared" si="0"/>
        <v>4.194</v>
      </c>
    </row>
    <row r="21" spans="1:9" ht="12.75">
      <c r="A21" s="28" t="s">
        <v>76</v>
      </c>
      <c r="B21" s="52" t="s">
        <v>65</v>
      </c>
      <c r="C21" s="52" t="s">
        <v>65</v>
      </c>
      <c r="D21" s="53"/>
      <c r="E21" s="52" t="s">
        <v>65</v>
      </c>
      <c r="F21" s="52" t="s">
        <v>65</v>
      </c>
      <c r="G21" s="53"/>
      <c r="H21" s="52" t="s">
        <v>65</v>
      </c>
      <c r="I21" s="52" t="s">
        <v>65</v>
      </c>
    </row>
    <row r="22" spans="1:9" ht="12.75">
      <c r="A22" s="28" t="s">
        <v>129</v>
      </c>
      <c r="B22" s="38">
        <v>140</v>
      </c>
      <c r="C22" s="53">
        <f>SUM(C18:C21)</f>
        <v>3.531</v>
      </c>
      <c r="D22" s="53"/>
      <c r="E22" s="38">
        <v>64</v>
      </c>
      <c r="F22" s="53">
        <f>SUM(F18:F21)</f>
        <v>1.046</v>
      </c>
      <c r="G22" s="53"/>
      <c r="H22" s="38">
        <f t="shared" si="0"/>
        <v>204</v>
      </c>
      <c r="I22" s="53">
        <f t="shared" si="0"/>
        <v>4.577</v>
      </c>
    </row>
    <row r="23" spans="1:9" ht="25.5" customHeight="1">
      <c r="A23" s="30" t="s">
        <v>81</v>
      </c>
      <c r="B23" s="38"/>
      <c r="C23" s="53"/>
      <c r="D23" s="53"/>
      <c r="E23" s="38"/>
      <c r="F23" s="53"/>
      <c r="G23" s="53"/>
      <c r="H23" s="38"/>
      <c r="I23" s="53"/>
    </row>
    <row r="24" spans="1:9" ht="12.75">
      <c r="A24" s="28" t="s">
        <v>73</v>
      </c>
      <c r="B24" s="38">
        <v>5159</v>
      </c>
      <c r="C24" s="53">
        <v>11.756</v>
      </c>
      <c r="D24" s="53"/>
      <c r="E24" s="38">
        <v>3609</v>
      </c>
      <c r="F24" s="53">
        <v>8.958</v>
      </c>
      <c r="G24" s="53"/>
      <c r="H24" s="38">
        <f aca="true" t="shared" si="1" ref="H24:I29">B24+E24</f>
        <v>8768</v>
      </c>
      <c r="I24" s="53">
        <f t="shared" si="1"/>
        <v>20.714</v>
      </c>
    </row>
    <row r="25" spans="1:9" ht="12.75">
      <c r="A25" s="30" t="s">
        <v>74</v>
      </c>
      <c r="B25" s="38">
        <v>4308</v>
      </c>
      <c r="C25" s="53">
        <v>33.2</v>
      </c>
      <c r="D25" s="53"/>
      <c r="E25" s="38">
        <v>3054</v>
      </c>
      <c r="F25" s="53">
        <v>26.57</v>
      </c>
      <c r="G25" s="53"/>
      <c r="H25" s="38">
        <f t="shared" si="1"/>
        <v>7362</v>
      </c>
      <c r="I25" s="53">
        <f t="shared" si="1"/>
        <v>59.77</v>
      </c>
    </row>
    <row r="26" spans="1:9" ht="12.75">
      <c r="A26" s="28" t="s">
        <v>75</v>
      </c>
      <c r="B26" s="38">
        <v>6399</v>
      </c>
      <c r="C26" s="53">
        <v>170.9</v>
      </c>
      <c r="D26" s="53"/>
      <c r="E26" s="38">
        <v>3721</v>
      </c>
      <c r="F26" s="53">
        <v>111.072</v>
      </c>
      <c r="G26" s="53"/>
      <c r="H26" s="38">
        <f t="shared" si="1"/>
        <v>10120</v>
      </c>
      <c r="I26" s="53">
        <f t="shared" si="1"/>
        <v>281.972</v>
      </c>
    </row>
    <row r="27" spans="1:9" ht="12.75">
      <c r="A27" s="28" t="s">
        <v>76</v>
      </c>
      <c r="B27" s="38">
        <v>52</v>
      </c>
      <c r="C27" s="53">
        <f>0.331+0.03+0.082</f>
        <v>0.443</v>
      </c>
      <c r="D27" s="53"/>
      <c r="E27" s="38">
        <f>59+2</f>
        <v>61</v>
      </c>
      <c r="F27" s="53">
        <f>0.407+0.014</f>
        <v>0.421</v>
      </c>
      <c r="G27" s="53"/>
      <c r="H27" s="38">
        <f t="shared" si="1"/>
        <v>113</v>
      </c>
      <c r="I27" s="53">
        <f t="shared" si="1"/>
        <v>0.864</v>
      </c>
    </row>
    <row r="28" spans="1:10" ht="16.5" customHeight="1">
      <c r="A28" s="28" t="s">
        <v>130</v>
      </c>
      <c r="B28" s="38">
        <v>8530</v>
      </c>
      <c r="C28" s="53">
        <f>SUM(C24:C27)</f>
        <v>216.299</v>
      </c>
      <c r="D28" s="53"/>
      <c r="E28" s="38">
        <v>5377</v>
      </c>
      <c r="F28" s="53">
        <f>SUM(F24:F27)</f>
        <v>147.021</v>
      </c>
      <c r="G28" s="53"/>
      <c r="H28" s="38">
        <f t="shared" si="1"/>
        <v>13907</v>
      </c>
      <c r="I28" s="53">
        <f t="shared" si="1"/>
        <v>363.32</v>
      </c>
      <c r="J28" s="89"/>
    </row>
    <row r="29" spans="1:9" ht="16.5" customHeight="1">
      <c r="A29" s="43" t="s">
        <v>128</v>
      </c>
      <c r="B29" s="44">
        <v>8669</v>
      </c>
      <c r="C29" s="54">
        <f>C22+C28</f>
        <v>219.83</v>
      </c>
      <c r="D29" s="54"/>
      <c r="E29" s="44">
        <v>5440</v>
      </c>
      <c r="F29" s="54">
        <f>F22+F28</f>
        <v>148.06699999999998</v>
      </c>
      <c r="G29" s="54"/>
      <c r="H29" s="44">
        <f t="shared" si="1"/>
        <v>14109</v>
      </c>
      <c r="I29" s="53">
        <f t="shared" si="1"/>
        <v>367.897</v>
      </c>
    </row>
    <row r="30" spans="1:10" ht="16.5" customHeight="1">
      <c r="A30" s="62" t="s">
        <v>131</v>
      </c>
      <c r="B30" s="41"/>
      <c r="C30" s="55">
        <f>C29+C15</f>
        <v>833.7850000000001</v>
      </c>
      <c r="D30" s="55"/>
      <c r="E30" s="41"/>
      <c r="F30" s="55">
        <f>F29+F15</f>
        <v>526.353</v>
      </c>
      <c r="G30" s="55"/>
      <c r="H30" s="41"/>
      <c r="I30" s="61">
        <f>C30+F30</f>
        <v>1360.138</v>
      </c>
      <c r="J30" s="89"/>
    </row>
    <row r="31" spans="1:9" ht="24" customHeight="1">
      <c r="A31" s="56"/>
      <c r="B31" s="66"/>
      <c r="C31" s="66"/>
      <c r="D31" s="66"/>
      <c r="E31" s="66"/>
      <c r="F31" s="66"/>
      <c r="G31" s="66"/>
      <c r="H31" s="66"/>
      <c r="I31" s="66"/>
    </row>
    <row r="32" spans="1:7" ht="39" customHeight="1">
      <c r="A32" s="109" t="s">
        <v>132</v>
      </c>
      <c r="B32" s="100"/>
      <c r="C32" s="100"/>
      <c r="D32" s="100"/>
      <c r="E32" s="100"/>
      <c r="F32" s="100"/>
      <c r="G32" s="100"/>
    </row>
    <row r="33" ht="12.75" customHeight="1"/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46"/>
    </row>
    <row r="41" spans="1:10" ht="12.7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2.75">
      <c r="A42" s="47"/>
      <c r="B42" s="51"/>
      <c r="C42" s="51"/>
      <c r="D42" s="51"/>
      <c r="E42" s="51"/>
      <c r="F42" s="51"/>
      <c r="G42" s="51"/>
      <c r="H42" s="51"/>
      <c r="I42" s="51"/>
      <c r="J42" s="45"/>
    </row>
    <row r="43" spans="1:10" ht="12.75">
      <c r="A43" s="47"/>
      <c r="B43" s="45"/>
      <c r="C43" s="45"/>
      <c r="D43" s="45"/>
      <c r="E43" s="45"/>
      <c r="F43" s="45"/>
      <c r="G43" s="45"/>
      <c r="H43" s="45"/>
      <c r="I43" s="45"/>
      <c r="J43" s="10"/>
    </row>
    <row r="44" spans="1:10" ht="12.75">
      <c r="A44" s="48"/>
      <c r="B44" s="44"/>
      <c r="C44" s="44"/>
      <c r="D44" s="44"/>
      <c r="E44" s="44"/>
      <c r="F44" s="44"/>
      <c r="G44" s="44"/>
      <c r="H44" s="44"/>
      <c r="I44" s="44"/>
      <c r="J44" s="38"/>
    </row>
    <row r="45" spans="1:10" ht="12.75">
      <c r="A45" s="43"/>
      <c r="B45" s="44"/>
      <c r="C45" s="44"/>
      <c r="D45" s="44"/>
      <c r="E45" s="44"/>
      <c r="F45" s="44"/>
      <c r="G45" s="44"/>
      <c r="H45" s="49"/>
      <c r="I45" s="44"/>
      <c r="J45" s="38"/>
    </row>
    <row r="46" spans="1:10" ht="12.75">
      <c r="A46" s="47"/>
      <c r="B46" s="44"/>
      <c r="C46" s="44"/>
      <c r="D46" s="44"/>
      <c r="E46" s="44"/>
      <c r="F46" s="44"/>
      <c r="G46" s="44"/>
      <c r="H46" s="44"/>
      <c r="I46" s="44"/>
      <c r="J46" s="38"/>
    </row>
    <row r="47" spans="1:10" ht="12.75">
      <c r="A47" s="43"/>
      <c r="B47" s="44"/>
      <c r="C47" s="44"/>
      <c r="D47" s="44"/>
      <c r="E47" s="44"/>
      <c r="F47" s="44"/>
      <c r="G47" s="44"/>
      <c r="H47" s="44"/>
      <c r="I47" s="44"/>
      <c r="J47" s="38"/>
    </row>
    <row r="48" spans="1:10" ht="12.75">
      <c r="A48" s="43"/>
      <c r="B48" s="44"/>
      <c r="C48" s="44"/>
      <c r="D48" s="44"/>
      <c r="E48" s="44"/>
      <c r="F48" s="44"/>
      <c r="G48" s="44"/>
      <c r="H48" s="44"/>
      <c r="I48" s="44"/>
      <c r="J48" s="38"/>
    </row>
    <row r="49" spans="1:10" ht="14.25" customHeight="1">
      <c r="A49" s="43"/>
      <c r="B49" s="44"/>
      <c r="C49" s="44"/>
      <c r="D49" s="44"/>
      <c r="E49" s="44"/>
      <c r="F49" s="44"/>
      <c r="G49" s="44"/>
      <c r="H49" s="44"/>
      <c r="I49" s="44"/>
      <c r="J49" s="38"/>
    </row>
    <row r="50" spans="1:10" ht="18" customHeight="1">
      <c r="A50" s="50"/>
      <c r="B50" s="44"/>
      <c r="C50" s="44"/>
      <c r="D50" s="44"/>
      <c r="E50" s="44"/>
      <c r="F50" s="44"/>
      <c r="G50" s="44"/>
      <c r="H50" s="44"/>
      <c r="I50" s="44"/>
      <c r="J50" s="38"/>
    </row>
    <row r="51" spans="1:10" ht="12.75">
      <c r="A51" s="43"/>
      <c r="B51" s="44"/>
      <c r="C51" s="44"/>
      <c r="D51" s="44"/>
      <c r="E51" s="44"/>
      <c r="F51" s="44"/>
      <c r="G51" s="44"/>
      <c r="H51" s="49"/>
      <c r="I51" s="49"/>
      <c r="J51" s="38"/>
    </row>
    <row r="52" spans="1:10" ht="12.75">
      <c r="A52" s="47"/>
      <c r="B52" s="44"/>
      <c r="C52" s="44"/>
      <c r="D52" s="44"/>
      <c r="E52" s="44"/>
      <c r="F52" s="44"/>
      <c r="G52" s="44"/>
      <c r="H52" s="44"/>
      <c r="I52" s="44"/>
      <c r="J52" s="38"/>
    </row>
    <row r="53" spans="1:10" ht="12.75">
      <c r="A53" s="43"/>
      <c r="B53" s="44"/>
      <c r="C53" s="44"/>
      <c r="D53" s="44"/>
      <c r="E53" s="44"/>
      <c r="F53" s="44"/>
      <c r="G53" s="44"/>
      <c r="H53" s="44"/>
      <c r="I53" s="44"/>
      <c r="J53" s="38"/>
    </row>
    <row r="54" spans="1:10" ht="12.75" customHeight="1">
      <c r="A54" s="43"/>
      <c r="B54" s="44"/>
      <c r="C54" s="44"/>
      <c r="D54" s="44"/>
      <c r="E54" s="44"/>
      <c r="F54" s="44"/>
      <c r="G54" s="44"/>
      <c r="H54" s="44"/>
      <c r="I54" s="44"/>
      <c r="J54" s="38"/>
    </row>
    <row r="55" spans="1:10" ht="12.75">
      <c r="A55" s="43"/>
      <c r="B55" s="44"/>
      <c r="C55" s="44"/>
      <c r="D55" s="44"/>
      <c r="E55" s="44"/>
      <c r="F55" s="44"/>
      <c r="G55" s="44"/>
      <c r="H55" s="44"/>
      <c r="I55" s="49"/>
      <c r="J55" s="38"/>
    </row>
    <row r="56" spans="1:10" ht="18" customHeight="1">
      <c r="A56" s="50"/>
      <c r="B56" s="44"/>
      <c r="C56" s="44"/>
      <c r="D56" s="44"/>
      <c r="E56" s="44"/>
      <c r="F56" s="44"/>
      <c r="G56" s="44"/>
      <c r="H56" s="44"/>
      <c r="I56" s="44"/>
      <c r="J56" s="38"/>
    </row>
    <row r="57" spans="1:10" ht="12.75">
      <c r="A57" s="43"/>
      <c r="B57" s="44"/>
      <c r="C57" s="44"/>
      <c r="D57" s="44"/>
      <c r="E57" s="44"/>
      <c r="F57" s="44"/>
      <c r="G57" s="44"/>
      <c r="H57" s="44"/>
      <c r="I57" s="44"/>
      <c r="J57" s="38"/>
    </row>
    <row r="58" spans="1:10" ht="12.75">
      <c r="A58" s="47"/>
      <c r="B58" s="44"/>
      <c r="C58" s="44"/>
      <c r="D58" s="44"/>
      <c r="E58" s="44"/>
      <c r="F58" s="44"/>
      <c r="G58" s="44"/>
      <c r="H58" s="44"/>
      <c r="I58" s="44"/>
      <c r="J58" s="38"/>
    </row>
    <row r="59" spans="1:10" ht="12.75">
      <c r="A59" s="43"/>
      <c r="B59" s="44"/>
      <c r="C59" s="44"/>
      <c r="D59" s="44"/>
      <c r="E59" s="44"/>
      <c r="F59" s="44"/>
      <c r="G59" s="44"/>
      <c r="H59" s="44"/>
      <c r="I59" s="44"/>
      <c r="J59" s="38"/>
    </row>
    <row r="60" spans="1:10" ht="12.75">
      <c r="A60" s="43"/>
      <c r="B60" s="44"/>
      <c r="C60" s="44"/>
      <c r="D60" s="44"/>
      <c r="E60" s="44"/>
      <c r="F60" s="44"/>
      <c r="G60" s="44"/>
      <c r="H60" s="44"/>
      <c r="I60" s="44"/>
      <c r="J60" s="38"/>
    </row>
    <row r="61" spans="1:10" ht="12.75">
      <c r="A61" s="43"/>
      <c r="B61" s="44"/>
      <c r="C61" s="44"/>
      <c r="D61" s="44"/>
      <c r="E61" s="44"/>
      <c r="F61" s="44"/>
      <c r="G61" s="44"/>
      <c r="H61" s="49"/>
      <c r="I61" s="44"/>
      <c r="J61" s="38"/>
    </row>
    <row r="62" spans="1:10" ht="21" customHeight="1">
      <c r="A62" s="43"/>
      <c r="B62" s="44"/>
      <c r="C62" s="44"/>
      <c r="D62" s="44"/>
      <c r="E62" s="44"/>
      <c r="F62" s="44"/>
      <c r="G62" s="44"/>
      <c r="H62" s="44"/>
      <c r="I62" s="44"/>
      <c r="J62" s="38"/>
    </row>
    <row r="63" spans="1:10" ht="12.75">
      <c r="A63" s="28"/>
      <c r="B63" s="38"/>
      <c r="C63" s="38"/>
      <c r="D63" s="38"/>
      <c r="E63" s="38"/>
      <c r="F63" s="38"/>
      <c r="G63" s="38"/>
      <c r="H63" s="38"/>
      <c r="I63" s="38"/>
      <c r="J63" s="38"/>
    </row>
    <row r="64" spans="2:10" ht="12.75" customHeight="1">
      <c r="B64" s="38"/>
      <c r="C64" s="38"/>
      <c r="D64" s="38"/>
      <c r="E64" s="38"/>
      <c r="F64" s="38"/>
      <c r="G64" s="38"/>
      <c r="H64" s="38"/>
      <c r="I64" s="38"/>
      <c r="J64" s="38"/>
    </row>
    <row r="65" spans="1:10" ht="12.75">
      <c r="A65" s="28"/>
      <c r="B65" s="38"/>
      <c r="C65" s="38"/>
      <c r="D65" s="38"/>
      <c r="E65" s="38"/>
      <c r="F65" s="38"/>
      <c r="G65" s="38"/>
      <c r="H65" s="39"/>
      <c r="I65" s="39"/>
      <c r="J65" s="38"/>
    </row>
    <row r="66" spans="1:10" ht="12.75">
      <c r="A66" s="30"/>
      <c r="B66" s="38"/>
      <c r="C66" s="38"/>
      <c r="D66" s="38"/>
      <c r="E66" s="38"/>
      <c r="F66" s="38"/>
      <c r="G66" s="38"/>
      <c r="H66" s="38"/>
      <c r="I66" s="38"/>
      <c r="J66" s="38"/>
    </row>
    <row r="67" spans="1:10" ht="12.75">
      <c r="A67" s="28"/>
      <c r="B67" s="38"/>
      <c r="C67" s="38"/>
      <c r="D67" s="38"/>
      <c r="E67" s="38"/>
      <c r="F67" s="38"/>
      <c r="G67" s="38"/>
      <c r="H67" s="38"/>
      <c r="I67" s="38"/>
      <c r="J67" s="38"/>
    </row>
    <row r="68" spans="1:10" ht="12.75">
      <c r="A68" s="28"/>
      <c r="B68" s="38"/>
      <c r="C68" s="38"/>
      <c r="D68" s="38"/>
      <c r="E68" s="38"/>
      <c r="F68" s="38"/>
      <c r="G68" s="38"/>
      <c r="H68" s="38"/>
      <c r="I68" s="38"/>
      <c r="J68" s="38"/>
    </row>
    <row r="69" spans="1:10" ht="12.75">
      <c r="A69" s="28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.75">
      <c r="A70" s="28"/>
      <c r="B70" s="38"/>
      <c r="C70" s="38"/>
      <c r="D70" s="38"/>
      <c r="E70" s="38"/>
      <c r="F70" s="38"/>
      <c r="G70" s="38"/>
      <c r="H70" s="38"/>
      <c r="I70" s="38"/>
      <c r="J70" s="38"/>
    </row>
    <row r="71" spans="1:10" ht="12.75">
      <c r="A71" s="28"/>
      <c r="B71" s="38"/>
      <c r="C71" s="38"/>
      <c r="D71" s="38"/>
      <c r="E71" s="38"/>
      <c r="F71" s="38"/>
      <c r="G71" s="38"/>
      <c r="H71" s="39"/>
      <c r="I71" s="39"/>
      <c r="J71" s="38"/>
    </row>
    <row r="72" spans="1:10" ht="12.75">
      <c r="A72" s="43"/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12.75">
      <c r="A73" s="43"/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12.7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</row>
  </sheetData>
  <mergeCells count="4">
    <mergeCell ref="H4:I4"/>
    <mergeCell ref="A32:G32"/>
    <mergeCell ref="A1:I1"/>
    <mergeCell ref="A3:I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2004-11-28T13:56:07Z</cp:lastPrinted>
  <dcterms:created xsi:type="dcterms:W3CDTF">2001-10-25T09:10:40Z</dcterms:created>
  <dcterms:modified xsi:type="dcterms:W3CDTF">2007-06-12T14:48:31Z</dcterms:modified>
  <cp:category/>
  <cp:version/>
  <cp:contentType/>
  <cp:contentStatus/>
</cp:coreProperties>
</file>