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65" yWindow="65386" windowWidth="12000" windowHeight="12315" activeTab="0"/>
  </bookViews>
  <sheets>
    <sheet name="5.1, 5.2" sheetId="1" r:id="rId1"/>
    <sheet name="5.3" sheetId="2" r:id="rId2"/>
    <sheet name="5.4" sheetId="3" r:id="rId3"/>
    <sheet name="5.5" sheetId="4" r:id="rId4"/>
    <sheet name="5.6" sheetId="5" r:id="rId5"/>
  </sheets>
  <definedNames/>
  <calcPr fullCalcOnLoad="1"/>
</workbook>
</file>

<file path=xl/sharedStrings.xml><?xml version="1.0" encoding="utf-8"?>
<sst xmlns="http://schemas.openxmlformats.org/spreadsheetml/2006/main" count="210" uniqueCount="89">
  <si>
    <t>Män</t>
  </si>
  <si>
    <t>Kvinnor</t>
  </si>
  <si>
    <t>Totalt</t>
  </si>
  <si>
    <t>25 - 29</t>
  </si>
  <si>
    <t>30 - 34</t>
  </si>
  <si>
    <t>35 - 39</t>
  </si>
  <si>
    <t>40 - 44</t>
  </si>
  <si>
    <t>45 - 49</t>
  </si>
  <si>
    <t>20 - 24</t>
  </si>
  <si>
    <r>
      <t>00</t>
    </r>
    <r>
      <rPr>
        <sz val="8.5"/>
        <rFont val="Arial"/>
        <family val="2"/>
      </rPr>
      <t xml:space="preserve"> - 19</t>
    </r>
  </si>
  <si>
    <t xml:space="preserve">50 - </t>
  </si>
  <si>
    <t>Bifall</t>
  </si>
  <si>
    <t>Avslag</t>
  </si>
  <si>
    <t>Danmark</t>
  </si>
  <si>
    <t>Finland</t>
  </si>
  <si>
    <t>Island</t>
  </si>
  <si>
    <t>Norge</t>
  </si>
  <si>
    <t>Samtliga</t>
  </si>
  <si>
    <t>Afrika</t>
  </si>
  <si>
    <t>Amerika</t>
  </si>
  <si>
    <t>Asien</t>
  </si>
  <si>
    <t>Australien/Oceanien</t>
  </si>
  <si>
    <t>2001/02</t>
  </si>
  <si>
    <t>Läsår</t>
  </si>
  <si>
    <t xml:space="preserve">Ålder </t>
  </si>
  <si>
    <t>2002/03</t>
  </si>
  <si>
    <t>Ofrivilligt arbetslös 1612/68</t>
  </si>
  <si>
    <t>Världsdel</t>
  </si>
  <si>
    <t>Bifallsgrunder i prövningen enligt EG-rätten</t>
  </si>
  <si>
    <t>Anhörig till arbetstagare enligt 
förordning 1612/68</t>
  </si>
  <si>
    <t>Omfattas av efterlevandeförmån 
enligt förordning 1408/71</t>
  </si>
  <si>
    <t>Vidareutbildning inom yrkesområdet 
enligt förordning 1612/68</t>
  </si>
  <si>
    <t>Omfattas av familjeförmån 
enligt förordning 1408/71</t>
  </si>
  <si>
    <t>5              Utländska medborgare</t>
  </si>
  <si>
    <t>2003/04</t>
  </si>
  <si>
    <t>-</t>
  </si>
  <si>
    <t>Belgien</t>
  </si>
  <si>
    <t>Frankrike</t>
  </si>
  <si>
    <t>Grekland</t>
  </si>
  <si>
    <t>Irland</t>
  </si>
  <si>
    <t>Italien</t>
  </si>
  <si>
    <t>Nederländerna</t>
  </si>
  <si>
    <t>Portugal</t>
  </si>
  <si>
    <t>Spanien</t>
  </si>
  <si>
    <t>Storbritannien</t>
  </si>
  <si>
    <t>Tyskland</t>
  </si>
  <si>
    <t>Österrike</t>
  </si>
  <si>
    <t>Norden</t>
  </si>
  <si>
    <t>Estland</t>
  </si>
  <si>
    <t>Lettland</t>
  </si>
  <si>
    <t>Litauen</t>
  </si>
  <si>
    <t>Polen</t>
  </si>
  <si>
    <t>Slovakien</t>
  </si>
  <si>
    <t>Tjeckien</t>
  </si>
  <si>
    <t>Ungern</t>
  </si>
  <si>
    <t>Övriga</t>
  </si>
  <si>
    <t>Schweiz</t>
  </si>
  <si>
    <t xml:space="preserve">                     Number of persons receiving decisions on basic entitlement to Swedish student aid 
                     by sex, type of decision and home continent   </t>
  </si>
  <si>
    <t xml:space="preserve">                     Number of persons receiving decisions on basic entitlement to Swedish student aid 
                     for Nordic citizens by sex, citizenship and type of decision </t>
  </si>
  <si>
    <t xml:space="preserve">                 Foreign citizens</t>
  </si>
  <si>
    <t xml:space="preserve">                     Number of persons receiving basic entitlement to Swedish student aid by sex and age </t>
  </si>
  <si>
    <t>Tabell 5.3    Antal personer som har fått beslut om principiell rätt till svenskt studiestöd 
                     fördelade efter kön, beslut och hemvärldsdel</t>
  </si>
  <si>
    <t>Europa, övriga</t>
  </si>
  <si>
    <r>
      <t>Tabell 5.4    Antal personer som beviljats rätt till svenskt studiestöd
                     enligt EG-rätten</t>
    </r>
    <r>
      <rPr>
        <b/>
        <vertAlign val="superscript"/>
        <sz val="10"/>
        <rFont val="Arial"/>
        <family val="2"/>
      </rPr>
      <t>1)</t>
    </r>
    <r>
      <rPr>
        <b/>
        <sz val="10"/>
        <rFont val="Arial"/>
        <family val="2"/>
      </rPr>
      <t xml:space="preserve"> fördelade efter kön och ålder </t>
    </r>
  </si>
  <si>
    <r>
      <t xml:space="preserve">             </t>
    </r>
    <r>
      <rPr>
        <sz val="10"/>
        <rFont val="Arial"/>
        <family val="2"/>
      </rPr>
      <t xml:space="preserve">        Number of persons receiving entitlement to Swedish 
                     student aid for EU-citizens and their family members, 
                     by sex and grounds for decision, 2003/04</t>
    </r>
  </si>
  <si>
    <t xml:space="preserve">                     Number of persons receiving entitlement to Swedish student aid 
                     for EU-citizens and their family members, by sex and age </t>
  </si>
  <si>
    <t xml:space="preserve">                     Number of persons receiving decisions on Swedish student aid for EU-citizens 
                     and their family members by sex, type of decision and citizenship, 2003/04</t>
  </si>
  <si>
    <t>Medborgarskap</t>
  </si>
  <si>
    <t>Övriga världen</t>
  </si>
  <si>
    <r>
      <t>Tabell 5.1    Antal personer som beviljats principiell rätt till svenskt studiestöd
                     fördelade efter kön och ålder</t>
    </r>
    <r>
      <rPr>
        <b/>
        <vertAlign val="superscript"/>
        <sz val="10"/>
        <rFont val="Arial"/>
        <family val="2"/>
      </rPr>
      <t xml:space="preserve"> </t>
    </r>
  </si>
  <si>
    <r>
      <t>Tabell 5.2    Antal personer som fått beslut om principiell rätt till svenskt studiestöd för 
                     nordiska medborgare fördelade efter kön, medborgarskap och beslut</t>
    </r>
    <r>
      <rPr>
        <vertAlign val="superscript"/>
        <sz val="10"/>
        <rFont val="Arial"/>
        <family val="2"/>
      </rPr>
      <t xml:space="preserve"> </t>
    </r>
  </si>
  <si>
    <r>
      <t>2001/02</t>
    </r>
    <r>
      <rPr>
        <b/>
        <vertAlign val="superscript"/>
        <sz val="8.5"/>
        <rFont val="Arial"/>
        <family val="2"/>
      </rPr>
      <t>1)</t>
    </r>
  </si>
  <si>
    <r>
      <t>2002/03</t>
    </r>
    <r>
      <rPr>
        <b/>
        <vertAlign val="superscript"/>
        <sz val="8.5"/>
        <rFont val="Arial"/>
        <family val="2"/>
      </rPr>
      <t>1)</t>
    </r>
  </si>
  <si>
    <r>
      <t>Norden</t>
    </r>
    <r>
      <rPr>
        <vertAlign val="superscript"/>
        <sz val="8.5"/>
        <rFont val="Arial"/>
        <family val="2"/>
      </rPr>
      <t>2)</t>
    </r>
  </si>
  <si>
    <r>
      <t>Statslösa</t>
    </r>
    <r>
      <rPr>
        <vertAlign val="superscript"/>
        <sz val="8.5"/>
        <rFont val="Arial"/>
        <family val="2"/>
      </rPr>
      <t>4)</t>
    </r>
  </si>
  <si>
    <r>
      <t>2003/04</t>
    </r>
    <r>
      <rPr>
        <b/>
        <vertAlign val="superscript"/>
        <sz val="8.5"/>
        <rFont val="Arial"/>
        <family val="2"/>
      </rPr>
      <t>1)</t>
    </r>
  </si>
  <si>
    <r>
      <t>EU-15</t>
    </r>
    <r>
      <rPr>
        <b/>
        <vertAlign val="superscript"/>
        <sz val="8.5"/>
        <rFont val="Arial"/>
        <family val="2"/>
      </rPr>
      <t>3)</t>
    </r>
    <r>
      <rPr>
        <b/>
        <sz val="8.5"/>
        <rFont val="Arial"/>
        <family val="2"/>
      </rPr>
      <t>, utom Norden</t>
    </r>
  </si>
  <si>
    <r>
      <t>Europa, övriga</t>
    </r>
    <r>
      <rPr>
        <b/>
        <vertAlign val="superscript"/>
        <sz val="8"/>
        <rFont val="Arial"/>
        <family val="2"/>
      </rPr>
      <t>3)</t>
    </r>
  </si>
  <si>
    <t>Tabell 5.6    Antal personer som fått rätt till svenskt studiestöd enligt 
                     EG-rätten fördelade efter kön och beslutsgrund, 2003/04</t>
  </si>
  <si>
    <t>Övriga beslutsgrunder</t>
  </si>
  <si>
    <t xml:space="preserve">1)   EG-lagstiftningen på studiestödsområdet omfattar förutom EU-länderna även Schweiz och de länder som 
      omfattas av EES-avtalet (Norge, Island och Liechtenstein). </t>
  </si>
  <si>
    <t xml:space="preserve">1)   Uppgifterna för läsåren 2001/02 och 2002/03 är reviderade i denna tabell. Tidigare har redovisningen grundat sig på 
      beslutsdatum. Från och med denna undersökning visar läsår det läsår den sökande avser att studera. </t>
  </si>
  <si>
    <t xml:space="preserve">1)   EG-lagstiftningen på studiestödsområdet omfattar förutom EU-länderna även Schweiz och de länder som 
      omfattas av EES-avtalet (Norge, Island och Liechtenstein). 
2)   Uppgifterna avser antalet personer som ansökt om svenskt studiestöd för att studera under läsåret 2003/04.
3)   Den 1 maj 2004 utvidgades EU med tio länder. Från och med nästa läsår kommer EU-länderna att redovisas 
      under en gemensam redovisningsgrupp, EU-25 utom Norden. </t>
  </si>
  <si>
    <r>
      <t>2001/02</t>
    </r>
    <r>
      <rPr>
        <vertAlign val="superscript"/>
        <sz val="8.5"/>
        <rFont val="Arial"/>
        <family val="2"/>
      </rPr>
      <t>1)</t>
    </r>
  </si>
  <si>
    <r>
      <t>2002/03</t>
    </r>
    <r>
      <rPr>
        <vertAlign val="superscript"/>
        <sz val="8.5"/>
        <rFont val="Arial"/>
        <family val="2"/>
      </rPr>
      <t>1)</t>
    </r>
  </si>
  <si>
    <r>
      <t>EU 15</t>
    </r>
    <r>
      <rPr>
        <vertAlign val="superscript"/>
        <sz val="8.5"/>
        <rFont val="Arial"/>
        <family val="2"/>
      </rPr>
      <t>3)</t>
    </r>
    <r>
      <rPr>
        <sz val="8.5"/>
        <rFont val="Arial"/>
        <family val="2"/>
      </rPr>
      <t xml:space="preserve"> utom Norden</t>
    </r>
  </si>
  <si>
    <t xml:space="preserve">1)   Uppgifterna för läsåren 2001/02 och 2002/03 är reviderade i denna tabell. Tidigare har redovisningen grundat sig på 
      beslutsdatum. Från och med denna undersökning visar läsår det läsår den sökande avser att studera. 
2)   Norden innefattar även de som hunnit bli svenska medborgare från att prövningen börjat till att beslut fattats. 
3)   Den 1 maj 2004 utvidgades EU med tio länder. I denna redovisning återfinns de nya EU-länderna under Europa, övriga. 
4)   Innefattar även okänt medborgarskap och medborgarskap under utredning.  </t>
  </si>
  <si>
    <t>Ålder</t>
  </si>
  <si>
    <r>
      <t>Tabell 5.5    Antal personer som fått beslut om svenskt studiestöd enligt EG-rätten</t>
    </r>
    <r>
      <rPr>
        <b/>
        <vertAlign val="superscript"/>
        <sz val="10"/>
        <rFont val="Arial"/>
        <family val="2"/>
      </rPr>
      <t>1)</t>
    </r>
    <r>
      <rPr>
        <b/>
        <sz val="10"/>
        <rFont val="Arial"/>
        <family val="2"/>
      </rPr>
      <t xml:space="preserve"> 
                     fördelade efter kön, typ av beslut och medborgarskap, 2003/04</t>
    </r>
    <r>
      <rPr>
        <b/>
        <vertAlign val="superscript"/>
        <sz val="10"/>
        <rFont val="Arial"/>
        <family val="2"/>
      </rPr>
      <t>2)</t>
    </r>
  </si>
</sst>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16">
    <font>
      <sz val="10"/>
      <name val="Arial"/>
      <family val="0"/>
    </font>
    <font>
      <sz val="8.5"/>
      <name val="Arial"/>
      <family val="2"/>
    </font>
    <font>
      <b/>
      <sz val="10"/>
      <name val="Arial"/>
      <family val="2"/>
    </font>
    <font>
      <b/>
      <sz val="12"/>
      <name val="Arial"/>
      <family val="2"/>
    </font>
    <font>
      <vertAlign val="superscript"/>
      <sz val="8.5"/>
      <name val="Arial"/>
      <family val="2"/>
    </font>
    <font>
      <b/>
      <sz val="8.5"/>
      <name val="Arial"/>
      <family val="2"/>
    </font>
    <font>
      <b/>
      <sz val="10.5"/>
      <name val="Arial"/>
      <family val="2"/>
    </font>
    <font>
      <sz val="8.5"/>
      <color indexed="9"/>
      <name val="Arial"/>
      <family val="2"/>
    </font>
    <font>
      <sz val="8"/>
      <name val="Arial"/>
      <family val="2"/>
    </font>
    <font>
      <sz val="12"/>
      <name val="Arial"/>
      <family val="2"/>
    </font>
    <font>
      <vertAlign val="superscript"/>
      <sz val="8"/>
      <name val="Arial"/>
      <family val="2"/>
    </font>
    <font>
      <b/>
      <vertAlign val="superscript"/>
      <sz val="10"/>
      <name val="Arial"/>
      <family val="2"/>
    </font>
    <font>
      <vertAlign val="superscript"/>
      <sz val="10"/>
      <name val="Arial"/>
      <family val="2"/>
    </font>
    <font>
      <b/>
      <sz val="8"/>
      <name val="Arial"/>
      <family val="2"/>
    </font>
    <font>
      <b/>
      <vertAlign val="superscript"/>
      <sz val="8.5"/>
      <name val="Arial"/>
      <family val="2"/>
    </font>
    <font>
      <b/>
      <vertAlign val="superscript"/>
      <sz val="8"/>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5">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wrapText="1"/>
    </xf>
    <xf numFmtId="0" fontId="1" fillId="0" borderId="1" xfId="0" applyFont="1" applyBorder="1" applyAlignment="1">
      <alignment horizontal="right"/>
    </xf>
    <xf numFmtId="0" fontId="0" fillId="0" borderId="0" xfId="0" applyBorder="1" applyAlignment="1">
      <alignment/>
    </xf>
    <xf numFmtId="0" fontId="1" fillId="0" borderId="3" xfId="0" applyFont="1" applyBorder="1" applyAlignment="1">
      <alignment horizontal="right"/>
    </xf>
    <xf numFmtId="0" fontId="1" fillId="0" borderId="0" xfId="0" applyFont="1" applyAlignment="1">
      <alignment horizontal="left"/>
    </xf>
    <xf numFmtId="0" fontId="1" fillId="0" borderId="1" xfId="0" applyFont="1" applyBorder="1" applyAlignment="1">
      <alignment horizontal="left"/>
    </xf>
    <xf numFmtId="0" fontId="1" fillId="0" borderId="2" xfId="0" applyFont="1" applyBorder="1" applyAlignment="1">
      <alignment/>
    </xf>
    <xf numFmtId="0" fontId="3" fillId="0" borderId="0" xfId="0" applyFont="1" applyAlignment="1">
      <alignment horizontal="left"/>
    </xf>
    <xf numFmtId="0" fontId="1" fillId="0" borderId="3" xfId="0" applyFont="1" applyBorder="1" applyAlignment="1">
      <alignment horizontal="right" wrapText="1"/>
    </xf>
    <xf numFmtId="0" fontId="0" fillId="0" borderId="0" xfId="0" applyFont="1" applyAlignment="1">
      <alignment/>
    </xf>
    <xf numFmtId="3" fontId="1" fillId="0" borderId="0" xfId="0" applyNumberFormat="1" applyFont="1" applyBorder="1" applyAlignment="1">
      <alignment/>
    </xf>
    <xf numFmtId="0" fontId="7" fillId="0" borderId="0" xfId="0" applyFont="1" applyBorder="1" applyAlignment="1">
      <alignment wrapText="1"/>
    </xf>
    <xf numFmtId="3" fontId="0" fillId="0" borderId="0" xfId="0" applyNumberFormat="1" applyAlignment="1">
      <alignment/>
    </xf>
    <xf numFmtId="0" fontId="1" fillId="0" borderId="0" xfId="0" applyFont="1" applyBorder="1" applyAlignment="1">
      <alignment horizontal="left"/>
    </xf>
    <xf numFmtId="3" fontId="0" fillId="0" borderId="0" xfId="0" applyNumberFormat="1" applyBorder="1" applyAlignment="1">
      <alignment/>
    </xf>
    <xf numFmtId="0" fontId="1" fillId="0" borderId="0" xfId="0" applyFont="1" applyBorder="1" applyAlignment="1">
      <alignment wrapText="1"/>
    </xf>
    <xf numFmtId="0" fontId="1" fillId="0" borderId="0" xfId="0" applyFont="1" applyBorder="1" applyAlignment="1">
      <alignment/>
    </xf>
    <xf numFmtId="49" fontId="5" fillId="0" borderId="0" xfId="0" applyNumberFormat="1" applyFont="1" applyAlignment="1">
      <alignment horizontal="left"/>
    </xf>
    <xf numFmtId="0" fontId="0" fillId="0" borderId="0" xfId="0" applyAlignment="1">
      <alignment/>
    </xf>
    <xf numFmtId="0" fontId="2" fillId="0" borderId="0" xfId="0" applyFont="1" applyBorder="1" applyAlignment="1">
      <alignment wrapText="1"/>
    </xf>
    <xf numFmtId="0" fontId="6" fillId="0" borderId="0" xfId="0" applyFont="1" applyBorder="1" applyAlignment="1">
      <alignment wrapText="1"/>
    </xf>
    <xf numFmtId="0" fontId="0" fillId="0" borderId="0" xfId="0" applyBorder="1" applyAlignment="1">
      <alignment wrapText="1"/>
    </xf>
    <xf numFmtId="0" fontId="2" fillId="0" borderId="0" xfId="0" applyFont="1" applyAlignment="1">
      <alignment wrapText="1"/>
    </xf>
    <xf numFmtId="0" fontId="0" fillId="0" borderId="1" xfId="0" applyBorder="1" applyAlignment="1">
      <alignment/>
    </xf>
    <xf numFmtId="0" fontId="1" fillId="0" borderId="3" xfId="0" applyFont="1" applyBorder="1" applyAlignment="1">
      <alignment horizontal="left"/>
    </xf>
    <xf numFmtId="0" fontId="0" fillId="0" borderId="1" xfId="0" applyFont="1" applyBorder="1" applyAlignment="1">
      <alignment wrapText="1"/>
    </xf>
    <xf numFmtId="0" fontId="0" fillId="0" borderId="1" xfId="0" applyBorder="1" applyAlignment="1">
      <alignment/>
    </xf>
    <xf numFmtId="0" fontId="0" fillId="0" borderId="0" xfId="0" applyBorder="1" applyAlignment="1">
      <alignment/>
    </xf>
    <xf numFmtId="0" fontId="10" fillId="0" borderId="0" xfId="0" applyFont="1" applyAlignment="1">
      <alignment/>
    </xf>
    <xf numFmtId="49" fontId="1" fillId="0" borderId="3" xfId="0" applyNumberFormat="1" applyFont="1" applyBorder="1" applyAlignment="1">
      <alignment horizontal="right" wrapText="1"/>
    </xf>
    <xf numFmtId="0" fontId="1" fillId="0" borderId="2" xfId="0" applyFont="1" applyBorder="1" applyAlignment="1">
      <alignment/>
    </xf>
    <xf numFmtId="3" fontId="8" fillId="0" borderId="0" xfId="0" applyNumberFormat="1" applyFont="1" applyAlignment="1">
      <alignment/>
    </xf>
    <xf numFmtId="3" fontId="8" fillId="0" borderId="0" xfId="0" applyNumberFormat="1" applyFont="1" applyBorder="1" applyAlignment="1">
      <alignment/>
    </xf>
    <xf numFmtId="3" fontId="8" fillId="0" borderId="1" xfId="0" applyNumberFormat="1" applyFont="1" applyBorder="1" applyAlignment="1">
      <alignment/>
    </xf>
    <xf numFmtId="3" fontId="8" fillId="0" borderId="0" xfId="0" applyNumberFormat="1" applyFont="1" applyBorder="1" applyAlignment="1">
      <alignment horizontal="right" wrapText="1"/>
    </xf>
    <xf numFmtId="3" fontId="8" fillId="0" borderId="0" xfId="0" applyNumberFormat="1" applyFont="1" applyBorder="1" applyAlignment="1">
      <alignment horizontal="right"/>
    </xf>
    <xf numFmtId="0" fontId="1"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3" xfId="0" applyBorder="1" applyAlignment="1">
      <alignment/>
    </xf>
    <xf numFmtId="49" fontId="1" fillId="0" borderId="3" xfId="0" applyNumberFormat="1" applyFont="1" applyBorder="1" applyAlignment="1">
      <alignment/>
    </xf>
    <xf numFmtId="2" fontId="0" fillId="0" borderId="0" xfId="0" applyNumberFormat="1" applyAlignment="1">
      <alignment/>
    </xf>
    <xf numFmtId="0" fontId="8" fillId="0" borderId="0" xfId="0" applyFont="1" applyAlignment="1">
      <alignment/>
    </xf>
    <xf numFmtId="2" fontId="8" fillId="0" borderId="0" xfId="0" applyNumberFormat="1" applyFont="1" applyBorder="1" applyAlignment="1">
      <alignment/>
    </xf>
    <xf numFmtId="49" fontId="1" fillId="0" borderId="0" xfId="0" applyNumberFormat="1" applyFont="1" applyBorder="1" applyAlignment="1">
      <alignment/>
    </xf>
    <xf numFmtId="0" fontId="1" fillId="0" borderId="0" xfId="0" applyFont="1" applyBorder="1" applyAlignment="1">
      <alignment horizontal="right" wrapText="1"/>
    </xf>
    <xf numFmtId="0" fontId="1" fillId="0" borderId="0" xfId="0"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6" fillId="0" borderId="0" xfId="0" applyFont="1" applyBorder="1" applyAlignment="1">
      <alignment/>
    </xf>
    <xf numFmtId="3" fontId="8" fillId="0" borderId="0" xfId="0" applyNumberFormat="1" applyFont="1" applyAlignment="1">
      <alignment horizontal="right"/>
    </xf>
    <xf numFmtId="3" fontId="8" fillId="0" borderId="1" xfId="0" applyNumberFormat="1" applyFont="1" applyBorder="1" applyAlignment="1">
      <alignment horizontal="right" wrapText="1"/>
    </xf>
    <xf numFmtId="3" fontId="1" fillId="0" borderId="0" xfId="0" applyNumberFormat="1" applyFont="1" applyAlignment="1">
      <alignment/>
    </xf>
    <xf numFmtId="49" fontId="5" fillId="0" borderId="1" xfId="0" applyNumberFormat="1" applyFont="1" applyBorder="1" applyAlignment="1">
      <alignment horizontal="left"/>
    </xf>
    <xf numFmtId="3" fontId="5" fillId="0" borderId="0" xfId="0" applyNumberFormat="1" applyFont="1" applyAlignment="1">
      <alignment/>
    </xf>
    <xf numFmtId="3" fontId="5" fillId="0" borderId="1" xfId="0" applyNumberFormat="1" applyFont="1" applyBorder="1" applyAlignment="1">
      <alignment/>
    </xf>
    <xf numFmtId="0" fontId="2" fillId="0" borderId="1" xfId="0" applyFont="1" applyBorder="1" applyAlignment="1">
      <alignment/>
    </xf>
    <xf numFmtId="0" fontId="1" fillId="0" borderId="0" xfId="0" applyFont="1" applyAlignment="1">
      <alignment horizontal="right"/>
    </xf>
    <xf numFmtId="3" fontId="1" fillId="0" borderId="0" xfId="0" applyNumberFormat="1" applyFont="1" applyAlignment="1">
      <alignment horizontal="right"/>
    </xf>
    <xf numFmtId="0" fontId="13" fillId="0" borderId="0" xfId="0" applyFont="1" applyAlignment="1">
      <alignment/>
    </xf>
    <xf numFmtId="0" fontId="5" fillId="0" borderId="0" xfId="0" applyFont="1" applyAlignment="1">
      <alignment/>
    </xf>
    <xf numFmtId="0" fontId="2" fillId="0" borderId="0" xfId="0" applyFont="1" applyAlignment="1">
      <alignment/>
    </xf>
    <xf numFmtId="3" fontId="13" fillId="0" borderId="0" xfId="0" applyNumberFormat="1" applyFont="1" applyAlignment="1">
      <alignment/>
    </xf>
    <xf numFmtId="14" fontId="1" fillId="0" borderId="1" xfId="0" applyNumberFormat="1" applyFont="1" applyBorder="1" applyAlignment="1">
      <alignment horizontal="left"/>
    </xf>
    <xf numFmtId="49" fontId="4" fillId="0" borderId="3" xfId="0" applyNumberFormat="1" applyFont="1" applyBorder="1" applyAlignment="1">
      <alignment/>
    </xf>
    <xf numFmtId="49" fontId="1" fillId="0" borderId="3" xfId="0" applyNumberFormat="1" applyFont="1" applyBorder="1" applyAlignment="1">
      <alignment horizontal="left"/>
    </xf>
    <xf numFmtId="0" fontId="1" fillId="0" borderId="1" xfId="0" applyFont="1" applyBorder="1" applyAlignment="1">
      <alignment wrapText="1"/>
    </xf>
    <xf numFmtId="0" fontId="1" fillId="0" borderId="0" xfId="0" applyFont="1" applyBorder="1" applyAlignment="1">
      <alignment horizontal="left" wrapText="1"/>
    </xf>
    <xf numFmtId="0" fontId="2" fillId="0" borderId="1" xfId="0" applyFont="1" applyBorder="1" applyAlignment="1">
      <alignment wrapText="1"/>
    </xf>
    <xf numFmtId="0" fontId="1" fillId="0" borderId="0" xfId="0" applyFont="1" applyAlignment="1">
      <alignment wrapText="1"/>
    </xf>
    <xf numFmtId="0" fontId="1" fillId="0" borderId="2" xfId="0" applyFont="1" applyBorder="1" applyAlignment="1">
      <alignment horizontal="left" wrapText="1"/>
    </xf>
    <xf numFmtId="0" fontId="0" fillId="0" borderId="2" xfId="0" applyBorder="1" applyAlignment="1">
      <alignment wrapText="1"/>
    </xf>
    <xf numFmtId="0" fontId="0" fillId="0" borderId="0" xfId="0" applyBorder="1" applyAlignment="1">
      <alignment wrapText="1"/>
    </xf>
    <xf numFmtId="0" fontId="0" fillId="0" borderId="0" xfId="0" applyFont="1" applyBorder="1" applyAlignment="1">
      <alignment wrapText="1"/>
    </xf>
    <xf numFmtId="0" fontId="0" fillId="0" borderId="1" xfId="0" applyFont="1" applyBorder="1" applyAlignment="1">
      <alignment wrapText="1"/>
    </xf>
    <xf numFmtId="0" fontId="0" fillId="0" borderId="1" xfId="0" applyBorder="1" applyAlignment="1">
      <alignment wrapText="1"/>
    </xf>
    <xf numFmtId="0" fontId="2" fillId="0" borderId="0" xfId="0" applyFont="1" applyAlignment="1">
      <alignment wrapText="1"/>
    </xf>
    <xf numFmtId="0" fontId="0" fillId="0" borderId="0" xfId="0" applyAlignment="1">
      <alignment wrapText="1"/>
    </xf>
    <xf numFmtId="0" fontId="0" fillId="0" borderId="0" xfId="0" applyAlignment="1">
      <alignment/>
    </xf>
    <xf numFmtId="0" fontId="3" fillId="0" borderId="0" xfId="0" applyFont="1" applyAlignment="1">
      <alignment horizontal="left"/>
    </xf>
    <xf numFmtId="0" fontId="2" fillId="0" borderId="0" xfId="0" applyFont="1" applyBorder="1" applyAlignment="1">
      <alignment wrapText="1"/>
    </xf>
    <xf numFmtId="0" fontId="6" fillId="0" borderId="0" xfId="0" applyFont="1" applyBorder="1" applyAlignment="1">
      <alignment wrapText="1"/>
    </xf>
    <xf numFmtId="0" fontId="9" fillId="0" borderId="0" xfId="0" applyFont="1" applyAlignment="1">
      <alignment horizontal="left"/>
    </xf>
    <xf numFmtId="0" fontId="0" fillId="0" borderId="0" xfId="0" applyAlignment="1">
      <alignment horizontal="left"/>
    </xf>
    <xf numFmtId="0" fontId="0" fillId="0" borderId="1" xfId="0" applyBorder="1" applyAlignment="1">
      <alignment/>
    </xf>
    <xf numFmtId="0" fontId="8" fillId="0" borderId="0" xfId="0" applyFont="1" applyBorder="1" applyAlignment="1">
      <alignment wrapText="1"/>
    </xf>
    <xf numFmtId="0" fontId="1" fillId="0" borderId="0" xfId="0" applyFont="1" applyAlignment="1">
      <alignment horizontal="left" wrapText="1"/>
    </xf>
    <xf numFmtId="0" fontId="12" fillId="0" borderId="0" xfId="0" applyFont="1" applyAlignment="1">
      <alignment wrapText="1"/>
    </xf>
    <xf numFmtId="49" fontId="1" fillId="0" borderId="3" xfId="0" applyNumberFormat="1" applyFont="1" applyBorder="1" applyAlignment="1">
      <alignment/>
    </xf>
    <xf numFmtId="0" fontId="1" fillId="0" borderId="0" xfId="0" applyFont="1" applyBorder="1" applyAlignment="1">
      <alignment/>
    </xf>
    <xf numFmtId="0" fontId="1" fillId="0" borderId="3" xfId="0" applyFont="1" applyBorder="1" applyAlignment="1">
      <alignment wrapText="1"/>
    </xf>
    <xf numFmtId="0" fontId="1" fillId="0" borderId="2" xfId="0" applyFont="1" applyBorder="1" applyAlignment="1">
      <alignment wrapText="1"/>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38100</xdr:rowOff>
    </xdr:from>
    <xdr:to>
      <xdr:col>2</xdr:col>
      <xdr:colOff>0</xdr:colOff>
      <xdr:row>17</xdr:row>
      <xdr:rowOff>266700</xdr:rowOff>
    </xdr:to>
    <xdr:pic>
      <xdr:nvPicPr>
        <xdr:cNvPr id="1" name="Picture 3"/>
        <xdr:cNvPicPr preferRelativeResize="1">
          <a:picLocks noChangeAspect="1"/>
        </xdr:cNvPicPr>
      </xdr:nvPicPr>
      <xdr:blipFill>
        <a:blip r:embed="rId1"/>
        <a:stretch>
          <a:fillRect/>
        </a:stretch>
      </xdr:blipFill>
      <xdr:spPr>
        <a:xfrm>
          <a:off x="0" y="3305175"/>
          <a:ext cx="1362075" cy="228600"/>
        </a:xfrm>
        <a:prstGeom prst="rect">
          <a:avLst/>
        </a:prstGeom>
        <a:noFill/>
        <a:ln w="9525" cmpd="sng">
          <a:noFill/>
        </a:ln>
      </xdr:spPr>
    </xdr:pic>
    <xdr:clientData/>
  </xdr:twoCellAnchor>
  <xdr:twoCellAnchor editAs="oneCell">
    <xdr:from>
      <xdr:col>0</xdr:col>
      <xdr:colOff>0</xdr:colOff>
      <xdr:row>47</xdr:row>
      <xdr:rowOff>38100</xdr:rowOff>
    </xdr:from>
    <xdr:to>
      <xdr:col>1</xdr:col>
      <xdr:colOff>428625</xdr:colOff>
      <xdr:row>47</xdr:row>
      <xdr:rowOff>266700</xdr:rowOff>
    </xdr:to>
    <xdr:pic>
      <xdr:nvPicPr>
        <xdr:cNvPr id="2" name="Picture 4"/>
        <xdr:cNvPicPr preferRelativeResize="1">
          <a:picLocks noChangeAspect="1"/>
        </xdr:cNvPicPr>
      </xdr:nvPicPr>
      <xdr:blipFill>
        <a:blip r:embed="rId1"/>
        <a:stretch>
          <a:fillRect/>
        </a:stretch>
      </xdr:blipFill>
      <xdr:spPr>
        <a:xfrm>
          <a:off x="0" y="8934450"/>
          <a:ext cx="134302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37</xdr:row>
      <xdr:rowOff>28575</xdr:rowOff>
    </xdr:from>
    <xdr:to>
      <xdr:col>1</xdr:col>
      <xdr:colOff>457200</xdr:colOff>
      <xdr:row>37</xdr:row>
      <xdr:rowOff>276225</xdr:rowOff>
    </xdr:to>
    <xdr:pic>
      <xdr:nvPicPr>
        <xdr:cNvPr id="1" name="Picture 2"/>
        <xdr:cNvPicPr preferRelativeResize="1">
          <a:picLocks noChangeAspect="1"/>
        </xdr:cNvPicPr>
      </xdr:nvPicPr>
      <xdr:blipFill>
        <a:blip r:embed="rId1"/>
        <a:stretch>
          <a:fillRect/>
        </a:stretch>
      </xdr:blipFill>
      <xdr:spPr>
        <a:xfrm>
          <a:off x="0" y="6600825"/>
          <a:ext cx="1476375"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38100</xdr:rowOff>
    </xdr:from>
    <xdr:to>
      <xdr:col>2</xdr:col>
      <xdr:colOff>0</xdr:colOff>
      <xdr:row>14</xdr:row>
      <xdr:rowOff>266700</xdr:rowOff>
    </xdr:to>
    <xdr:pic>
      <xdr:nvPicPr>
        <xdr:cNvPr id="1" name="Picture 1"/>
        <xdr:cNvPicPr preferRelativeResize="1">
          <a:picLocks noChangeAspect="1"/>
        </xdr:cNvPicPr>
      </xdr:nvPicPr>
      <xdr:blipFill>
        <a:blip r:embed="rId1"/>
        <a:stretch>
          <a:fillRect/>
        </a:stretch>
      </xdr:blipFill>
      <xdr:spPr>
        <a:xfrm>
          <a:off x="0" y="2628900"/>
          <a:ext cx="1362075"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66675</xdr:rowOff>
    </xdr:from>
    <xdr:to>
      <xdr:col>1</xdr:col>
      <xdr:colOff>238125</xdr:colOff>
      <xdr:row>34</xdr:row>
      <xdr:rowOff>295275</xdr:rowOff>
    </xdr:to>
    <xdr:pic>
      <xdr:nvPicPr>
        <xdr:cNvPr id="1" name="Picture 1"/>
        <xdr:cNvPicPr preferRelativeResize="1">
          <a:picLocks noChangeAspect="1"/>
        </xdr:cNvPicPr>
      </xdr:nvPicPr>
      <xdr:blipFill>
        <a:blip r:embed="rId1"/>
        <a:stretch>
          <a:fillRect/>
        </a:stretch>
      </xdr:blipFill>
      <xdr:spPr>
        <a:xfrm>
          <a:off x="0" y="6143625"/>
          <a:ext cx="1362075"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28575</xdr:rowOff>
    </xdr:from>
    <xdr:to>
      <xdr:col>1</xdr:col>
      <xdr:colOff>0</xdr:colOff>
      <xdr:row>11</xdr:row>
      <xdr:rowOff>276225</xdr:rowOff>
    </xdr:to>
    <xdr:pic>
      <xdr:nvPicPr>
        <xdr:cNvPr id="1" name="Picture 3"/>
        <xdr:cNvPicPr preferRelativeResize="1">
          <a:picLocks noChangeAspect="1"/>
        </xdr:cNvPicPr>
      </xdr:nvPicPr>
      <xdr:blipFill>
        <a:blip r:embed="rId1"/>
        <a:stretch>
          <a:fillRect/>
        </a:stretch>
      </xdr:blipFill>
      <xdr:spPr>
        <a:xfrm>
          <a:off x="0" y="3543300"/>
          <a:ext cx="14763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49"/>
  <sheetViews>
    <sheetView tabSelected="1" workbookViewId="0" topLeftCell="A25">
      <selection activeCell="C12" sqref="C12"/>
    </sheetView>
  </sheetViews>
  <sheetFormatPr defaultColWidth="9.140625" defaultRowHeight="12.75"/>
  <cols>
    <col min="1" max="1" width="13.7109375" style="0" customWidth="1"/>
    <col min="2" max="2" width="6.7109375" style="0" customWidth="1"/>
    <col min="3" max="4" width="7.57421875" style="0" customWidth="1"/>
    <col min="5" max="5" width="1.7109375" style="0" customWidth="1"/>
    <col min="6" max="8" width="7.57421875" style="0" customWidth="1"/>
    <col min="9" max="9" width="1.8515625" style="0" customWidth="1"/>
    <col min="10" max="11" width="7.57421875" style="0" customWidth="1"/>
    <col min="12" max="12" width="9.421875" style="0" customWidth="1"/>
  </cols>
  <sheetData>
    <row r="1" spans="1:11" ht="15.75" customHeight="1">
      <c r="A1" s="82" t="s">
        <v>33</v>
      </c>
      <c r="B1" s="82"/>
      <c r="C1" s="82"/>
      <c r="D1" s="82"/>
      <c r="E1" s="82"/>
      <c r="F1" s="82"/>
      <c r="G1" s="82"/>
      <c r="H1" s="82"/>
      <c r="I1" s="82"/>
      <c r="J1" s="82"/>
      <c r="K1" s="82"/>
    </row>
    <row r="2" spans="1:12" ht="20.25" customHeight="1">
      <c r="A2" s="85" t="s">
        <v>59</v>
      </c>
      <c r="B2" s="86"/>
      <c r="C2" s="86"/>
      <c r="D2" s="86"/>
      <c r="E2" s="81"/>
      <c r="F2" s="81"/>
      <c r="G2" s="81"/>
      <c r="H2" s="81"/>
      <c r="I2" s="81"/>
      <c r="J2" s="81"/>
      <c r="K2" s="81"/>
      <c r="L2" s="81"/>
    </row>
    <row r="3" spans="1:11" ht="12.75" customHeight="1">
      <c r="A3" s="10"/>
      <c r="B3" s="10"/>
      <c r="C3" s="10"/>
      <c r="D3" s="10"/>
      <c r="E3" s="10"/>
      <c r="F3" s="10"/>
      <c r="G3" s="10"/>
      <c r="H3" s="10"/>
      <c r="I3" s="10"/>
      <c r="J3" s="10"/>
      <c r="K3" s="10"/>
    </row>
    <row r="4" spans="1:11" ht="27" customHeight="1">
      <c r="A4" s="83" t="s">
        <v>69</v>
      </c>
      <c r="B4" s="83"/>
      <c r="C4" s="84"/>
      <c r="D4" s="84"/>
      <c r="E4" s="84"/>
      <c r="F4" s="84"/>
      <c r="G4" s="84"/>
      <c r="H4" s="84"/>
      <c r="I4" s="84"/>
      <c r="J4" s="75"/>
      <c r="K4" s="75"/>
    </row>
    <row r="5" spans="1:11" ht="7.5" customHeight="1">
      <c r="A5" s="22"/>
      <c r="B5" s="22"/>
      <c r="C5" s="23"/>
      <c r="D5" s="23"/>
      <c r="E5" s="23"/>
      <c r="F5" s="23"/>
      <c r="G5" s="23"/>
      <c r="H5" s="23"/>
      <c r="I5" s="23"/>
      <c r="J5" s="24"/>
      <c r="K5" s="24"/>
    </row>
    <row r="6" spans="1:12" ht="12.75" customHeight="1">
      <c r="A6" s="76" t="s">
        <v>60</v>
      </c>
      <c r="B6" s="77"/>
      <c r="C6" s="77"/>
      <c r="D6" s="77"/>
      <c r="E6" s="77"/>
      <c r="F6" s="77"/>
      <c r="G6" s="77"/>
      <c r="H6" s="77"/>
      <c r="I6" s="77"/>
      <c r="J6" s="77"/>
      <c r="K6" s="87"/>
      <c r="L6" s="87"/>
    </row>
    <row r="7" spans="1:12" s="12" customFormat="1" ht="18" customHeight="1">
      <c r="A7" s="3" t="s">
        <v>24</v>
      </c>
      <c r="B7" s="68" t="s">
        <v>83</v>
      </c>
      <c r="C7" s="67"/>
      <c r="D7" s="43"/>
      <c r="E7" s="9"/>
      <c r="F7" s="68" t="s">
        <v>84</v>
      </c>
      <c r="G7" s="67"/>
      <c r="H7" s="43"/>
      <c r="I7" s="9"/>
      <c r="J7" s="68" t="s">
        <v>34</v>
      </c>
      <c r="K7" s="68"/>
      <c r="L7" s="68"/>
    </row>
    <row r="8" spans="1:12" ht="18" customHeight="1">
      <c r="A8" s="66"/>
      <c r="B8" s="11" t="s">
        <v>1</v>
      </c>
      <c r="C8" s="11" t="s">
        <v>0</v>
      </c>
      <c r="D8" s="11" t="s">
        <v>2</v>
      </c>
      <c r="E8" s="4"/>
      <c r="F8" s="11" t="s">
        <v>1</v>
      </c>
      <c r="G8" s="11" t="s">
        <v>0</v>
      </c>
      <c r="H8" s="11" t="s">
        <v>2</v>
      </c>
      <c r="I8" s="4"/>
      <c r="J8" s="11" t="s">
        <v>1</v>
      </c>
      <c r="K8" s="11" t="s">
        <v>0</v>
      </c>
      <c r="L8" s="11" t="s">
        <v>2</v>
      </c>
    </row>
    <row r="9" spans="1:12" ht="16.5" customHeight="1">
      <c r="A9" s="14" t="s">
        <v>9</v>
      </c>
      <c r="B9" s="34">
        <v>2493</v>
      </c>
      <c r="C9" s="34">
        <v>2701</v>
      </c>
      <c r="D9" s="37">
        <f aca="true" t="shared" si="0" ref="D9:D16">C9+B9</f>
        <v>5194</v>
      </c>
      <c r="E9" s="38"/>
      <c r="F9" s="34">
        <v>2453</v>
      </c>
      <c r="G9" s="34">
        <v>2734</v>
      </c>
      <c r="H9" s="37">
        <f aca="true" t="shared" si="1" ref="H9:H16">G9+F9</f>
        <v>5187</v>
      </c>
      <c r="I9" s="38"/>
      <c r="J9" s="34">
        <v>2320</v>
      </c>
      <c r="K9" s="34">
        <v>2673</v>
      </c>
      <c r="L9" s="37">
        <f>J9+K9</f>
        <v>4993</v>
      </c>
    </row>
    <row r="10" spans="1:12" ht="12.75" customHeight="1">
      <c r="A10" s="7" t="s">
        <v>8</v>
      </c>
      <c r="B10" s="34">
        <v>813</v>
      </c>
      <c r="C10" s="34">
        <v>330</v>
      </c>
      <c r="D10" s="37">
        <f t="shared" si="0"/>
        <v>1143</v>
      </c>
      <c r="E10" s="34"/>
      <c r="F10" s="34">
        <v>742</v>
      </c>
      <c r="G10" s="34">
        <v>335</v>
      </c>
      <c r="H10" s="37">
        <f t="shared" si="1"/>
        <v>1077</v>
      </c>
      <c r="I10" s="34"/>
      <c r="J10" s="34">
        <v>775</v>
      </c>
      <c r="K10" s="34">
        <v>350</v>
      </c>
      <c r="L10" s="37">
        <f aca="true" t="shared" si="2" ref="L10:L16">J10+K10</f>
        <v>1125</v>
      </c>
    </row>
    <row r="11" spans="1:12" ht="12.75" customHeight="1">
      <c r="A11" s="7" t="s">
        <v>3</v>
      </c>
      <c r="B11" s="34">
        <v>1175</v>
      </c>
      <c r="C11" s="34">
        <v>488</v>
      </c>
      <c r="D11" s="37">
        <f t="shared" si="0"/>
        <v>1663</v>
      </c>
      <c r="E11" s="34"/>
      <c r="F11" s="34">
        <v>1133</v>
      </c>
      <c r="G11" s="34">
        <v>536</v>
      </c>
      <c r="H11" s="37">
        <f t="shared" si="1"/>
        <v>1669</v>
      </c>
      <c r="I11" s="34"/>
      <c r="J11" s="34">
        <v>1232</v>
      </c>
      <c r="K11" s="34">
        <v>560</v>
      </c>
      <c r="L11" s="37">
        <f t="shared" si="2"/>
        <v>1792</v>
      </c>
    </row>
    <row r="12" spans="1:12" s="5" customFormat="1" ht="12.75" customHeight="1">
      <c r="A12" s="7" t="s">
        <v>4</v>
      </c>
      <c r="B12" s="34">
        <v>971</v>
      </c>
      <c r="C12" s="34">
        <v>478</v>
      </c>
      <c r="D12" s="37">
        <f t="shared" si="0"/>
        <v>1449</v>
      </c>
      <c r="E12" s="35"/>
      <c r="F12" s="34">
        <v>1010</v>
      </c>
      <c r="G12" s="34">
        <v>556</v>
      </c>
      <c r="H12" s="37">
        <f t="shared" si="1"/>
        <v>1566</v>
      </c>
      <c r="I12" s="35"/>
      <c r="J12" s="34">
        <v>1093</v>
      </c>
      <c r="K12" s="34">
        <v>536</v>
      </c>
      <c r="L12" s="37">
        <f t="shared" si="2"/>
        <v>1629</v>
      </c>
    </row>
    <row r="13" spans="1:12" ht="12.75" customHeight="1">
      <c r="A13" s="7" t="s">
        <v>5</v>
      </c>
      <c r="B13" s="34">
        <v>698</v>
      </c>
      <c r="C13" s="34">
        <v>360</v>
      </c>
      <c r="D13" s="37">
        <f t="shared" si="0"/>
        <v>1058</v>
      </c>
      <c r="E13" s="34"/>
      <c r="F13" s="34">
        <v>757</v>
      </c>
      <c r="G13" s="34">
        <v>415</v>
      </c>
      <c r="H13" s="37">
        <f t="shared" si="1"/>
        <v>1172</v>
      </c>
      <c r="I13" s="34"/>
      <c r="J13" s="34">
        <v>765</v>
      </c>
      <c r="K13" s="34">
        <v>432</v>
      </c>
      <c r="L13" s="37">
        <f t="shared" si="2"/>
        <v>1197</v>
      </c>
    </row>
    <row r="14" spans="1:12" ht="12.75" customHeight="1">
      <c r="A14" s="7" t="s">
        <v>6</v>
      </c>
      <c r="B14" s="34">
        <v>441</v>
      </c>
      <c r="C14" s="34">
        <v>207</v>
      </c>
      <c r="D14" s="37">
        <f t="shared" si="0"/>
        <v>648</v>
      </c>
      <c r="E14" s="34"/>
      <c r="F14" s="34">
        <v>471</v>
      </c>
      <c r="G14" s="34">
        <v>246</v>
      </c>
      <c r="H14" s="37">
        <f t="shared" si="1"/>
        <v>717</v>
      </c>
      <c r="I14" s="34"/>
      <c r="J14" s="34">
        <v>474</v>
      </c>
      <c r="K14" s="34">
        <v>319</v>
      </c>
      <c r="L14" s="37">
        <f t="shared" si="2"/>
        <v>793</v>
      </c>
    </row>
    <row r="15" spans="1:12" ht="12.75" customHeight="1">
      <c r="A15" s="7" t="s">
        <v>7</v>
      </c>
      <c r="B15" s="34">
        <v>250</v>
      </c>
      <c r="C15" s="34">
        <v>139</v>
      </c>
      <c r="D15" s="37">
        <f t="shared" si="0"/>
        <v>389</v>
      </c>
      <c r="E15" s="34"/>
      <c r="F15" s="34">
        <v>249</v>
      </c>
      <c r="G15" s="34">
        <v>179</v>
      </c>
      <c r="H15" s="37">
        <f t="shared" si="1"/>
        <v>428</v>
      </c>
      <c r="I15" s="34"/>
      <c r="J15" s="34">
        <v>295</v>
      </c>
      <c r="K15" s="34">
        <v>172</v>
      </c>
      <c r="L15" s="37">
        <f t="shared" si="2"/>
        <v>467</v>
      </c>
    </row>
    <row r="16" spans="1:12" ht="12.75" customHeight="1">
      <c r="A16" s="7" t="s">
        <v>10</v>
      </c>
      <c r="B16" s="34">
        <v>80</v>
      </c>
      <c r="C16" s="34">
        <v>42</v>
      </c>
      <c r="D16" s="37">
        <f t="shared" si="0"/>
        <v>122</v>
      </c>
      <c r="E16" s="34"/>
      <c r="F16" s="34">
        <v>43</v>
      </c>
      <c r="G16" s="34">
        <v>34</v>
      </c>
      <c r="H16" s="37">
        <f t="shared" si="1"/>
        <v>77</v>
      </c>
      <c r="I16" s="34"/>
      <c r="J16" s="34">
        <v>52</v>
      </c>
      <c r="K16" s="34">
        <v>41</v>
      </c>
      <c r="L16" s="37">
        <f t="shared" si="2"/>
        <v>93</v>
      </c>
    </row>
    <row r="17" spans="1:12" ht="19.5" customHeight="1">
      <c r="A17" s="8" t="s">
        <v>2</v>
      </c>
      <c r="B17" s="36">
        <f>SUM(B9:B16)</f>
        <v>6921</v>
      </c>
      <c r="C17" s="36">
        <f>SUM(C9:C16)</f>
        <v>4745</v>
      </c>
      <c r="D17" s="36">
        <f>SUM(D9:D16)</f>
        <v>11666</v>
      </c>
      <c r="E17" s="36"/>
      <c r="F17" s="36">
        <f>SUM(F9:F16)</f>
        <v>6858</v>
      </c>
      <c r="G17" s="36">
        <f>SUM(G9:G16)</f>
        <v>5035</v>
      </c>
      <c r="H17" s="36">
        <f>SUM(H9:H16)</f>
        <v>11893</v>
      </c>
      <c r="I17" s="36"/>
      <c r="J17" s="36">
        <f>SUM(J9:J16)</f>
        <v>7006</v>
      </c>
      <c r="K17" s="36">
        <f>SUM(K9:K16)</f>
        <v>5083</v>
      </c>
      <c r="L17" s="36">
        <f>SUM(L9:L16)</f>
        <v>12089</v>
      </c>
    </row>
    <row r="18" spans="3:12" ht="23.25" customHeight="1">
      <c r="C18" s="5"/>
      <c r="D18" s="5"/>
      <c r="E18" s="5"/>
      <c r="F18" s="17"/>
      <c r="G18" s="17"/>
      <c r="H18" s="5"/>
      <c r="I18" s="5"/>
      <c r="J18" s="5"/>
      <c r="K18" s="5"/>
      <c r="L18" s="5"/>
    </row>
    <row r="19" spans="1:12" ht="27" customHeight="1">
      <c r="A19" s="73" t="s">
        <v>81</v>
      </c>
      <c r="B19" s="74"/>
      <c r="C19" s="75"/>
      <c r="D19" s="75"/>
      <c r="E19" s="75"/>
      <c r="F19" s="75"/>
      <c r="G19" s="75"/>
      <c r="H19" s="75"/>
      <c r="I19" s="75"/>
      <c r="J19" s="75"/>
      <c r="K19" s="75"/>
      <c r="L19" s="75"/>
    </row>
    <row r="23" spans="1:12" ht="27" customHeight="1">
      <c r="A23" s="79" t="s">
        <v>70</v>
      </c>
      <c r="B23" s="80"/>
      <c r="C23" s="80"/>
      <c r="D23" s="80"/>
      <c r="E23" s="80"/>
      <c r="F23" s="80"/>
      <c r="G23" s="80"/>
      <c r="H23" s="80"/>
      <c r="I23" s="80"/>
      <c r="J23" s="80"/>
      <c r="K23" s="80"/>
      <c r="L23" s="81"/>
    </row>
    <row r="24" spans="1:4" ht="7.5" customHeight="1">
      <c r="A24" s="25"/>
      <c r="B24" s="21"/>
      <c r="C24" s="21"/>
      <c r="D24" s="21"/>
    </row>
    <row r="25" spans="1:12" ht="26.25" customHeight="1">
      <c r="A25" s="76" t="s">
        <v>58</v>
      </c>
      <c r="B25" s="77"/>
      <c r="C25" s="77"/>
      <c r="D25" s="77"/>
      <c r="E25" s="78"/>
      <c r="F25" s="78"/>
      <c r="G25" s="78"/>
      <c r="H25" s="78"/>
      <c r="I25" s="78"/>
      <c r="J25" s="78"/>
      <c r="K25" s="78"/>
      <c r="L25" s="78"/>
    </row>
    <row r="26" spans="1:10" ht="16.5" customHeight="1">
      <c r="A26" s="33" t="s">
        <v>23</v>
      </c>
      <c r="B26" s="27" t="s">
        <v>11</v>
      </c>
      <c r="C26" s="28"/>
      <c r="D26" s="28"/>
      <c r="E26" s="30"/>
      <c r="F26" s="27" t="s">
        <v>12</v>
      </c>
      <c r="G26" s="26"/>
      <c r="H26" s="26"/>
      <c r="J26" s="27" t="s">
        <v>17</v>
      </c>
    </row>
    <row r="27" spans="1:12" ht="16.5" customHeight="1">
      <c r="A27" s="29"/>
      <c r="B27" s="6" t="s">
        <v>1</v>
      </c>
      <c r="C27" s="6" t="s">
        <v>0</v>
      </c>
      <c r="D27" s="6" t="s">
        <v>2</v>
      </c>
      <c r="E27" s="29"/>
      <c r="F27" s="6" t="s">
        <v>1</v>
      </c>
      <c r="G27" s="6" t="s">
        <v>0</v>
      </c>
      <c r="H27" s="6" t="s">
        <v>2</v>
      </c>
      <c r="I27" s="29"/>
      <c r="J27" s="6" t="s">
        <v>1</v>
      </c>
      <c r="K27" s="6" t="s">
        <v>0</v>
      </c>
      <c r="L27" s="6" t="s">
        <v>2</v>
      </c>
    </row>
    <row r="28" spans="1:12" ht="18.75" customHeight="1">
      <c r="A28" s="20" t="s">
        <v>71</v>
      </c>
      <c r="B28" s="34"/>
      <c r="C28" s="34"/>
      <c r="D28" s="34"/>
      <c r="E28" s="34"/>
      <c r="F28" s="34"/>
      <c r="G28" s="34"/>
      <c r="H28" s="34"/>
      <c r="I28" s="34"/>
      <c r="J28" s="34"/>
      <c r="K28" s="34"/>
      <c r="L28" s="34"/>
    </row>
    <row r="29" spans="1:12" ht="12.75">
      <c r="A29" s="7" t="s">
        <v>13</v>
      </c>
      <c r="B29" s="34">
        <v>145</v>
      </c>
      <c r="C29" s="34">
        <v>114</v>
      </c>
      <c r="D29" s="34">
        <f>SUM(B29:C29)</f>
        <v>259</v>
      </c>
      <c r="E29" s="34"/>
      <c r="F29" s="34">
        <v>24</v>
      </c>
      <c r="G29" s="34">
        <v>23</v>
      </c>
      <c r="H29" s="34">
        <f>F29+G29</f>
        <v>47</v>
      </c>
      <c r="I29" s="34"/>
      <c r="J29" s="34">
        <f aca="true" t="shared" si="3" ref="J29:K33">SUM(B29+F29)</f>
        <v>169</v>
      </c>
      <c r="K29" s="34">
        <f t="shared" si="3"/>
        <v>137</v>
      </c>
      <c r="L29" s="34">
        <f>SUM(J29:K29)</f>
        <v>306</v>
      </c>
    </row>
    <row r="30" spans="1:12" ht="12.75">
      <c r="A30" s="7" t="s">
        <v>14</v>
      </c>
      <c r="B30" s="34">
        <v>748</v>
      </c>
      <c r="C30" s="34">
        <v>485</v>
      </c>
      <c r="D30" s="34">
        <f>SUM(B30:C30)</f>
        <v>1233</v>
      </c>
      <c r="E30" s="34"/>
      <c r="F30" s="34">
        <v>112</v>
      </c>
      <c r="G30" s="34">
        <v>38</v>
      </c>
      <c r="H30" s="34">
        <f>F30+G30</f>
        <v>150</v>
      </c>
      <c r="I30" s="34"/>
      <c r="J30" s="34">
        <f t="shared" si="3"/>
        <v>860</v>
      </c>
      <c r="K30" s="34">
        <f t="shared" si="3"/>
        <v>523</v>
      </c>
      <c r="L30" s="34">
        <f>SUM(J30:K30)</f>
        <v>1383</v>
      </c>
    </row>
    <row r="31" spans="1:12" ht="12.75">
      <c r="A31" s="7" t="s">
        <v>15</v>
      </c>
      <c r="B31" s="34">
        <v>42</v>
      </c>
      <c r="C31" s="34">
        <v>40</v>
      </c>
      <c r="D31" s="34">
        <f>SUM(B31:C31)</f>
        <v>82</v>
      </c>
      <c r="E31" s="34"/>
      <c r="F31" s="34">
        <v>14</v>
      </c>
      <c r="G31" s="34">
        <v>11</v>
      </c>
      <c r="H31" s="34">
        <f>F31+G31</f>
        <v>25</v>
      </c>
      <c r="I31" s="34"/>
      <c r="J31" s="34">
        <f t="shared" si="3"/>
        <v>56</v>
      </c>
      <c r="K31" s="34">
        <f t="shared" si="3"/>
        <v>51</v>
      </c>
      <c r="L31" s="34">
        <f>SUM(J31:K31)</f>
        <v>107</v>
      </c>
    </row>
    <row r="32" spans="1:12" ht="12.75">
      <c r="A32" s="7" t="s">
        <v>16</v>
      </c>
      <c r="B32" s="34">
        <v>223</v>
      </c>
      <c r="C32" s="34">
        <v>133</v>
      </c>
      <c r="D32" s="34">
        <f>SUM(B32:C32)</f>
        <v>356</v>
      </c>
      <c r="E32" s="34"/>
      <c r="F32" s="34">
        <v>52</v>
      </c>
      <c r="G32" s="34">
        <v>24</v>
      </c>
      <c r="H32" s="34">
        <f>F32+G32</f>
        <v>76</v>
      </c>
      <c r="I32" s="34"/>
      <c r="J32" s="34">
        <f t="shared" si="3"/>
        <v>275</v>
      </c>
      <c r="K32" s="34">
        <f t="shared" si="3"/>
        <v>157</v>
      </c>
      <c r="L32" s="34">
        <f>SUM(J32:K32)</f>
        <v>432</v>
      </c>
    </row>
    <row r="33" spans="1:12" ht="12.75">
      <c r="A33" s="16" t="s">
        <v>17</v>
      </c>
      <c r="B33" s="34">
        <f>SUM(B29:B32)</f>
        <v>1158</v>
      </c>
      <c r="C33" s="34">
        <f>SUM(C29:C32)</f>
        <v>772</v>
      </c>
      <c r="D33" s="34">
        <f>SUM(B33:C33)</f>
        <v>1930</v>
      </c>
      <c r="E33" s="35"/>
      <c r="F33" s="34">
        <f>SUM(F29:F32)</f>
        <v>202</v>
      </c>
      <c r="G33" s="34">
        <f>SUM(G29:G32)</f>
        <v>96</v>
      </c>
      <c r="H33" s="35">
        <f>SUM(H29:H32)</f>
        <v>298</v>
      </c>
      <c r="I33" s="34"/>
      <c r="J33" s="34">
        <f t="shared" si="3"/>
        <v>1360</v>
      </c>
      <c r="K33" s="34">
        <f t="shared" si="3"/>
        <v>868</v>
      </c>
      <c r="L33" s="34">
        <f>SUM(J33:K33)</f>
        <v>2228</v>
      </c>
    </row>
    <row r="34" spans="1:12" ht="12.75">
      <c r="A34" s="16"/>
      <c r="B34" s="34"/>
      <c r="C34" s="34"/>
      <c r="D34" s="34"/>
      <c r="E34" s="34"/>
      <c r="F34" s="35"/>
      <c r="G34" s="35"/>
      <c r="H34" s="35"/>
      <c r="I34" s="34"/>
      <c r="J34" s="34"/>
      <c r="K34" s="34"/>
      <c r="L34" s="34"/>
    </row>
    <row r="35" spans="1:12" ht="12.75">
      <c r="A35" s="20" t="s">
        <v>72</v>
      </c>
      <c r="B35" s="34"/>
      <c r="C35" s="34"/>
      <c r="D35" s="34"/>
      <c r="E35" s="34"/>
      <c r="F35" s="34"/>
      <c r="G35" s="34"/>
      <c r="H35" s="34"/>
      <c r="I35" s="34"/>
      <c r="J35" s="34"/>
      <c r="K35" s="34"/>
      <c r="L35" s="34"/>
    </row>
    <row r="36" spans="1:12" ht="12.75">
      <c r="A36" s="7" t="s">
        <v>13</v>
      </c>
      <c r="B36" s="34">
        <v>151</v>
      </c>
      <c r="C36" s="34">
        <v>123</v>
      </c>
      <c r="D36" s="34">
        <f>SUM(B36:C36)</f>
        <v>274</v>
      </c>
      <c r="E36" s="34"/>
      <c r="F36" s="34">
        <v>39</v>
      </c>
      <c r="G36" s="34">
        <v>26</v>
      </c>
      <c r="H36" s="34">
        <f>F36+G36</f>
        <v>65</v>
      </c>
      <c r="I36" s="34"/>
      <c r="J36" s="34">
        <f aca="true" t="shared" si="4" ref="J36:K40">SUM(B36+F36)</f>
        <v>190</v>
      </c>
      <c r="K36" s="34">
        <f t="shared" si="4"/>
        <v>149</v>
      </c>
      <c r="L36" s="34">
        <f>SUM(J36:K36)</f>
        <v>339</v>
      </c>
    </row>
    <row r="37" spans="1:12" ht="12.75">
      <c r="A37" s="16" t="s">
        <v>14</v>
      </c>
      <c r="B37" s="35">
        <v>681</v>
      </c>
      <c r="C37" s="35">
        <v>503</v>
      </c>
      <c r="D37" s="35">
        <f>SUM(B37:C37)</f>
        <v>1184</v>
      </c>
      <c r="E37" s="35"/>
      <c r="F37" s="35">
        <v>106</v>
      </c>
      <c r="G37" s="35">
        <v>49</v>
      </c>
      <c r="H37" s="35">
        <f>F37+G37</f>
        <v>155</v>
      </c>
      <c r="I37" s="35"/>
      <c r="J37" s="35">
        <f t="shared" si="4"/>
        <v>787</v>
      </c>
      <c r="K37" s="35">
        <f t="shared" si="4"/>
        <v>552</v>
      </c>
      <c r="L37" s="34">
        <f>SUM(J37:K37)</f>
        <v>1339</v>
      </c>
    </row>
    <row r="38" spans="1:12" ht="12.75">
      <c r="A38" s="16" t="s">
        <v>15</v>
      </c>
      <c r="B38" s="35">
        <v>41</v>
      </c>
      <c r="C38" s="35">
        <v>33</v>
      </c>
      <c r="D38" s="35">
        <f>SUM(B38:C38)</f>
        <v>74</v>
      </c>
      <c r="E38" s="35"/>
      <c r="F38" s="35">
        <v>21</v>
      </c>
      <c r="G38" s="35">
        <v>23</v>
      </c>
      <c r="H38" s="35">
        <f>F38+G38</f>
        <v>44</v>
      </c>
      <c r="I38" s="35"/>
      <c r="J38" s="35">
        <f t="shared" si="4"/>
        <v>62</v>
      </c>
      <c r="K38" s="35">
        <f t="shared" si="4"/>
        <v>56</v>
      </c>
      <c r="L38" s="34">
        <f>SUM(J38:K38)</f>
        <v>118</v>
      </c>
    </row>
    <row r="39" spans="1:12" ht="12.75">
      <c r="A39" s="16" t="s">
        <v>16</v>
      </c>
      <c r="B39" s="35">
        <v>222</v>
      </c>
      <c r="C39" s="35">
        <v>130</v>
      </c>
      <c r="D39" s="35">
        <f>SUM(B39:C39)</f>
        <v>352</v>
      </c>
      <c r="E39" s="35"/>
      <c r="F39" s="35">
        <v>58</v>
      </c>
      <c r="G39" s="35">
        <v>28</v>
      </c>
      <c r="H39" s="35">
        <f>F39+G39</f>
        <v>86</v>
      </c>
      <c r="I39" s="35"/>
      <c r="J39" s="35">
        <f t="shared" si="4"/>
        <v>280</v>
      </c>
      <c r="K39" s="35">
        <f t="shared" si="4"/>
        <v>158</v>
      </c>
      <c r="L39" s="34">
        <f>SUM(J39:K39)</f>
        <v>438</v>
      </c>
    </row>
    <row r="40" spans="1:12" ht="12.75">
      <c r="A40" s="16" t="s">
        <v>17</v>
      </c>
      <c r="B40" s="35">
        <f>SUM(B36:B39)</f>
        <v>1095</v>
      </c>
      <c r="C40" s="35">
        <f>SUM(C36:C39)</f>
        <v>789</v>
      </c>
      <c r="D40" s="35">
        <f>SUM(B40:C40)</f>
        <v>1884</v>
      </c>
      <c r="E40" s="35"/>
      <c r="F40" s="35">
        <f>SUM(F36:F39)</f>
        <v>224</v>
      </c>
      <c r="G40" s="35">
        <f>SUM(G36:G39)</f>
        <v>126</v>
      </c>
      <c r="H40" s="35">
        <f>SUM(H36:H39)</f>
        <v>350</v>
      </c>
      <c r="I40" s="35"/>
      <c r="J40" s="35">
        <f t="shared" si="4"/>
        <v>1319</v>
      </c>
      <c r="K40" s="35">
        <f t="shared" si="4"/>
        <v>915</v>
      </c>
      <c r="L40" s="34">
        <f>SUM(J40:K40)</f>
        <v>2234</v>
      </c>
    </row>
    <row r="41" spans="1:12" ht="12.75">
      <c r="A41" s="16"/>
      <c r="B41" s="34"/>
      <c r="C41" s="34"/>
      <c r="D41" s="34"/>
      <c r="E41" s="34"/>
      <c r="F41" s="35"/>
      <c r="G41" s="35"/>
      <c r="H41" s="35"/>
      <c r="I41" s="34"/>
      <c r="J41" s="34"/>
      <c r="K41" s="34"/>
      <c r="L41" s="34"/>
    </row>
    <row r="42" spans="1:12" ht="12.75">
      <c r="A42" s="20" t="s">
        <v>34</v>
      </c>
      <c r="B42" s="34"/>
      <c r="C42" s="34"/>
      <c r="D42" s="34"/>
      <c r="E42" s="34"/>
      <c r="F42" s="34"/>
      <c r="G42" s="34"/>
      <c r="H42" s="34"/>
      <c r="I42" s="34"/>
      <c r="J42" s="34"/>
      <c r="K42" s="34"/>
      <c r="L42" s="34"/>
    </row>
    <row r="43" spans="1:12" ht="12.75">
      <c r="A43" s="7" t="s">
        <v>13</v>
      </c>
      <c r="B43" s="34">
        <v>121</v>
      </c>
      <c r="C43" s="34">
        <v>112</v>
      </c>
      <c r="D43" s="34">
        <f>SUM(B43:C43)</f>
        <v>233</v>
      </c>
      <c r="E43" s="34"/>
      <c r="F43" s="34">
        <v>38</v>
      </c>
      <c r="G43" s="34">
        <v>35</v>
      </c>
      <c r="H43" s="34">
        <f>F43+G43</f>
        <v>73</v>
      </c>
      <c r="I43" s="34"/>
      <c r="J43" s="34">
        <f>SUM(B43+F43)</f>
        <v>159</v>
      </c>
      <c r="K43" s="34">
        <f aca="true" t="shared" si="5" ref="K43:L47">SUM(C43+G43)</f>
        <v>147</v>
      </c>
      <c r="L43" s="34">
        <f t="shared" si="5"/>
        <v>306</v>
      </c>
    </row>
    <row r="44" spans="1:12" ht="12.75">
      <c r="A44" s="7" t="s">
        <v>14</v>
      </c>
      <c r="B44" s="34">
        <v>670</v>
      </c>
      <c r="C44" s="34">
        <v>450</v>
      </c>
      <c r="D44" s="34">
        <f>SUM(B44:C44)</f>
        <v>1120</v>
      </c>
      <c r="E44" s="34"/>
      <c r="F44" s="34">
        <v>106</v>
      </c>
      <c r="G44" s="34">
        <v>53</v>
      </c>
      <c r="H44" s="34">
        <f>F44+G44</f>
        <v>159</v>
      </c>
      <c r="I44" s="34"/>
      <c r="J44" s="34">
        <f>SUM(B44+F44)</f>
        <v>776</v>
      </c>
      <c r="K44" s="34">
        <f t="shared" si="5"/>
        <v>503</v>
      </c>
      <c r="L44" s="34">
        <f t="shared" si="5"/>
        <v>1279</v>
      </c>
    </row>
    <row r="45" spans="1:12" ht="12.75">
      <c r="A45" s="7" t="s">
        <v>15</v>
      </c>
      <c r="B45" s="34">
        <v>46</v>
      </c>
      <c r="C45" s="34">
        <v>45</v>
      </c>
      <c r="D45" s="34">
        <f>SUM(B45:C45)</f>
        <v>91</v>
      </c>
      <c r="E45" s="34"/>
      <c r="F45" s="34">
        <v>12</v>
      </c>
      <c r="G45" s="34">
        <v>18</v>
      </c>
      <c r="H45" s="34">
        <f>F45+G45</f>
        <v>30</v>
      </c>
      <c r="I45" s="34"/>
      <c r="J45" s="34">
        <f>SUM(B45+F45)</f>
        <v>58</v>
      </c>
      <c r="K45" s="34">
        <f t="shared" si="5"/>
        <v>63</v>
      </c>
      <c r="L45" s="34">
        <f t="shared" si="5"/>
        <v>121</v>
      </c>
    </row>
    <row r="46" spans="1:12" ht="12.75">
      <c r="A46" s="7" t="s">
        <v>16</v>
      </c>
      <c r="B46" s="34">
        <v>174</v>
      </c>
      <c r="C46" s="34">
        <v>135</v>
      </c>
      <c r="D46" s="34">
        <f>SUM(B46:C46)</f>
        <v>309</v>
      </c>
      <c r="E46" s="34"/>
      <c r="F46" s="34">
        <v>57</v>
      </c>
      <c r="G46" s="34">
        <v>49</v>
      </c>
      <c r="H46" s="34">
        <f>F46+G46</f>
        <v>106</v>
      </c>
      <c r="I46" s="34"/>
      <c r="J46" s="34">
        <f>SUM(B46+F46)</f>
        <v>231</v>
      </c>
      <c r="K46" s="34">
        <f t="shared" si="5"/>
        <v>184</v>
      </c>
      <c r="L46" s="34">
        <f t="shared" si="5"/>
        <v>415</v>
      </c>
    </row>
    <row r="47" spans="1:12" ht="12.75">
      <c r="A47" s="8" t="s">
        <v>17</v>
      </c>
      <c r="B47" s="36">
        <f>SUM(B43:B46)</f>
        <v>1011</v>
      </c>
      <c r="C47" s="36">
        <f>SUM(C43:C46)</f>
        <v>742</v>
      </c>
      <c r="D47" s="36">
        <f>SUM(B47:C47)</f>
        <v>1753</v>
      </c>
      <c r="E47" s="36"/>
      <c r="F47" s="36">
        <f>SUM(F43:F46)</f>
        <v>213</v>
      </c>
      <c r="G47" s="36">
        <f>SUM(G43:G46)</f>
        <v>155</v>
      </c>
      <c r="H47" s="36">
        <f>SUM(H43:H46)</f>
        <v>368</v>
      </c>
      <c r="I47" s="36"/>
      <c r="J47" s="36">
        <f>SUM(B47+F47)</f>
        <v>1224</v>
      </c>
      <c r="K47" s="36">
        <f t="shared" si="5"/>
        <v>897</v>
      </c>
      <c r="L47" s="36">
        <f t="shared" si="5"/>
        <v>2121</v>
      </c>
    </row>
    <row r="48" spans="1:12" ht="24" customHeight="1">
      <c r="A48" s="27"/>
      <c r="B48" s="41"/>
      <c r="C48" s="40"/>
      <c r="D48" s="40"/>
      <c r="E48" s="40"/>
      <c r="F48" s="40"/>
      <c r="G48" s="40"/>
      <c r="H48" s="40"/>
      <c r="I48" s="40"/>
      <c r="J48" s="40"/>
      <c r="K48" s="40"/>
      <c r="L48" s="40"/>
    </row>
    <row r="49" spans="1:12" ht="26.25" customHeight="1">
      <c r="A49" s="73" t="s">
        <v>81</v>
      </c>
      <c r="B49" s="74"/>
      <c r="C49" s="75"/>
      <c r="D49" s="75"/>
      <c r="E49" s="75"/>
      <c r="F49" s="75"/>
      <c r="G49" s="75"/>
      <c r="H49" s="75"/>
      <c r="I49" s="75"/>
      <c r="J49" s="75"/>
      <c r="K49" s="75"/>
      <c r="L49" s="75"/>
    </row>
  </sheetData>
  <mergeCells count="8">
    <mergeCell ref="A1:K1"/>
    <mergeCell ref="A4:K4"/>
    <mergeCell ref="A2:L2"/>
    <mergeCell ref="A6:L6"/>
    <mergeCell ref="A49:L49"/>
    <mergeCell ref="A25:L25"/>
    <mergeCell ref="A19:L19"/>
    <mergeCell ref="A23:L23"/>
  </mergeCells>
  <printOptions/>
  <pageMargins left="0.7874015748031497" right="0.3937007874015748" top="0.984251968503937" bottom="0.3937007874015748" header="0.5118110236220472" footer="0.5118110236220472"/>
  <pageSetup firstPageNumber="65" useFirstPageNumber="1" horizontalDpi="600" verticalDpi="600" orientation="portrait" paperSize="9" r:id="rId2"/>
  <headerFooter alignWithMargins="0">
    <oddHeader>&amp;R&amp;P</oddHeader>
  </headerFooter>
  <drawing r:id="rId1"/>
</worksheet>
</file>

<file path=xl/worksheets/sheet2.xml><?xml version="1.0" encoding="utf-8"?>
<worksheet xmlns="http://schemas.openxmlformats.org/spreadsheetml/2006/main" xmlns:r="http://schemas.openxmlformats.org/officeDocument/2006/relationships">
  <dimension ref="A1:R39"/>
  <sheetViews>
    <sheetView workbookViewId="0" topLeftCell="A31">
      <selection activeCell="J13" sqref="J13"/>
    </sheetView>
  </sheetViews>
  <sheetFormatPr defaultColWidth="9.140625" defaultRowHeight="12.75"/>
  <cols>
    <col min="1" max="1" width="15.28125" style="0" customWidth="1"/>
    <col min="2" max="2" width="7.28125" style="0" customWidth="1"/>
    <col min="3" max="4" width="7.421875" style="0" customWidth="1"/>
    <col min="5" max="5" width="1.7109375" style="0" customWidth="1"/>
    <col min="6" max="8" width="7.57421875" style="0" customWidth="1"/>
    <col min="9" max="9" width="1.7109375" style="0" customWidth="1"/>
    <col min="10" max="12" width="7.57421875" style="0" customWidth="1"/>
  </cols>
  <sheetData>
    <row r="1" spans="1:12" ht="27" customHeight="1">
      <c r="A1" s="79" t="s">
        <v>61</v>
      </c>
      <c r="B1" s="80"/>
      <c r="C1" s="80"/>
      <c r="D1" s="80"/>
      <c r="E1" s="80"/>
      <c r="F1" s="80"/>
      <c r="G1" s="80"/>
      <c r="H1" s="80"/>
      <c r="I1" s="80"/>
      <c r="J1" s="80"/>
      <c r="K1" s="80"/>
      <c r="L1" s="81"/>
    </row>
    <row r="2" spans="1:4" ht="7.5" customHeight="1">
      <c r="A2" s="25"/>
      <c r="B2" s="21"/>
      <c r="C2" s="21"/>
      <c r="D2" s="21"/>
    </row>
    <row r="3" spans="1:12" ht="26.25" customHeight="1">
      <c r="A3" s="76" t="s">
        <v>57</v>
      </c>
      <c r="B3" s="77"/>
      <c r="C3" s="77"/>
      <c r="D3" s="77"/>
      <c r="E3" s="78"/>
      <c r="F3" s="78"/>
      <c r="G3" s="78"/>
      <c r="H3" s="78"/>
      <c r="I3" s="78"/>
      <c r="J3" s="78"/>
      <c r="K3" s="78"/>
      <c r="L3" s="78"/>
    </row>
    <row r="4" spans="1:10" ht="18.75" customHeight="1">
      <c r="A4" s="33" t="s">
        <v>23</v>
      </c>
      <c r="B4" s="27" t="s">
        <v>11</v>
      </c>
      <c r="C4" s="28"/>
      <c r="D4" s="28"/>
      <c r="E4" s="30"/>
      <c r="F4" s="27" t="s">
        <v>12</v>
      </c>
      <c r="G4" s="26"/>
      <c r="H4" s="26"/>
      <c r="J4" s="27" t="s">
        <v>17</v>
      </c>
    </row>
    <row r="5" spans="1:12" ht="16.5" customHeight="1">
      <c r="A5" s="2" t="s">
        <v>27</v>
      </c>
      <c r="B5" s="6" t="s">
        <v>1</v>
      </c>
      <c r="C5" s="6" t="s">
        <v>0</v>
      </c>
      <c r="D5" s="6" t="s">
        <v>2</v>
      </c>
      <c r="E5" s="29"/>
      <c r="F5" s="6" t="s">
        <v>1</v>
      </c>
      <c r="G5" s="6" t="s">
        <v>0</v>
      </c>
      <c r="H5" s="6" t="s">
        <v>2</v>
      </c>
      <c r="I5" s="29"/>
      <c r="J5" s="6" t="s">
        <v>1</v>
      </c>
      <c r="K5" s="6" t="s">
        <v>0</v>
      </c>
      <c r="L5" s="6" t="s">
        <v>2</v>
      </c>
    </row>
    <row r="6" spans="1:18" ht="18.75" customHeight="1">
      <c r="A6" s="20" t="s">
        <v>71</v>
      </c>
      <c r="B6" s="34"/>
      <c r="C6" s="34"/>
      <c r="D6" s="34"/>
      <c r="E6" s="34"/>
      <c r="F6" s="34"/>
      <c r="G6" s="34"/>
      <c r="H6" s="34"/>
      <c r="I6" s="34"/>
      <c r="J6" s="34"/>
      <c r="K6" s="34"/>
      <c r="L6" s="34"/>
      <c r="M6" s="45"/>
      <c r="N6" s="45"/>
      <c r="O6" s="45"/>
      <c r="P6" s="45"/>
      <c r="Q6" s="45"/>
      <c r="R6" s="45"/>
    </row>
    <row r="7" spans="1:18" ht="12.75">
      <c r="A7" s="7" t="s">
        <v>73</v>
      </c>
      <c r="B7" s="34">
        <v>1166</v>
      </c>
      <c r="C7" s="34">
        <v>776</v>
      </c>
      <c r="D7" s="34">
        <f>SUM(B7:C7)</f>
        <v>1942</v>
      </c>
      <c r="E7" s="34"/>
      <c r="F7" s="34">
        <v>202</v>
      </c>
      <c r="G7" s="34">
        <v>96</v>
      </c>
      <c r="H7" s="34">
        <f>SUM(F7:G7)</f>
        <v>298</v>
      </c>
      <c r="I7" s="34"/>
      <c r="J7" s="34">
        <f>SUM(B7+F7)</f>
        <v>1368</v>
      </c>
      <c r="K7" s="34">
        <f>SUM(C7+G7)</f>
        <v>872</v>
      </c>
      <c r="L7" s="34">
        <f>SUM(D7+H7)</f>
        <v>2240</v>
      </c>
      <c r="M7" s="44"/>
      <c r="N7" s="44"/>
      <c r="O7" s="44"/>
      <c r="P7" s="44"/>
      <c r="Q7" s="44"/>
      <c r="R7" s="44"/>
    </row>
    <row r="8" spans="1:18" ht="12.75">
      <c r="A8" s="7" t="s">
        <v>62</v>
      </c>
      <c r="B8" s="35">
        <v>1663</v>
      </c>
      <c r="C8" s="35">
        <v>947</v>
      </c>
      <c r="D8" s="34">
        <f aca="true" t="shared" si="0" ref="D8:D15">SUM(B8:C8)</f>
        <v>2610</v>
      </c>
      <c r="E8" s="35"/>
      <c r="F8" s="35">
        <v>556</v>
      </c>
      <c r="G8" s="35">
        <v>117</v>
      </c>
      <c r="H8" s="34">
        <f aca="true" t="shared" si="1" ref="H8:H15">SUM(F8:G8)</f>
        <v>673</v>
      </c>
      <c r="I8" s="34"/>
      <c r="J8" s="34">
        <f aca="true" t="shared" si="2" ref="J8:J15">SUM(B8+F8)</f>
        <v>2219</v>
      </c>
      <c r="K8" s="34">
        <f aca="true" t="shared" si="3" ref="K8:K15">SUM(C8+G8)</f>
        <v>1064</v>
      </c>
      <c r="L8" s="34">
        <f aca="true" t="shared" si="4" ref="L8:L15">SUM(D8+H8)</f>
        <v>3283</v>
      </c>
      <c r="M8" s="44"/>
      <c r="N8" s="44"/>
      <c r="O8" s="44"/>
      <c r="P8" s="44"/>
      <c r="Q8" s="44"/>
      <c r="R8" s="44"/>
    </row>
    <row r="9" spans="1:18" ht="12.75">
      <c r="A9" s="7" t="s">
        <v>85</v>
      </c>
      <c r="B9" s="34">
        <v>351</v>
      </c>
      <c r="C9" s="34">
        <v>306</v>
      </c>
      <c r="D9" s="34">
        <f t="shared" si="0"/>
        <v>657</v>
      </c>
      <c r="E9" s="34"/>
      <c r="F9" s="35">
        <v>185</v>
      </c>
      <c r="G9" s="35">
        <v>129</v>
      </c>
      <c r="H9" s="34">
        <f t="shared" si="1"/>
        <v>314</v>
      </c>
      <c r="I9" s="34"/>
      <c r="J9" s="34">
        <f t="shared" si="2"/>
        <v>536</v>
      </c>
      <c r="K9" s="34">
        <f t="shared" si="3"/>
        <v>435</v>
      </c>
      <c r="L9" s="34">
        <f t="shared" si="4"/>
        <v>971</v>
      </c>
      <c r="M9" s="44"/>
      <c r="N9" s="44"/>
      <c r="O9" s="44"/>
      <c r="P9" s="44"/>
      <c r="Q9" s="44"/>
      <c r="R9" s="44"/>
    </row>
    <row r="10" spans="1:18" ht="12.75">
      <c r="A10" s="7" t="s">
        <v>18</v>
      </c>
      <c r="B10" s="34">
        <v>579</v>
      </c>
      <c r="C10" s="34">
        <v>431</v>
      </c>
      <c r="D10" s="34">
        <f t="shared" si="0"/>
        <v>1010</v>
      </c>
      <c r="E10" s="34"/>
      <c r="F10" s="34">
        <v>98</v>
      </c>
      <c r="G10" s="34">
        <v>67</v>
      </c>
      <c r="H10" s="34">
        <f t="shared" si="1"/>
        <v>165</v>
      </c>
      <c r="I10" s="34"/>
      <c r="J10" s="34">
        <f t="shared" si="2"/>
        <v>677</v>
      </c>
      <c r="K10" s="34">
        <f t="shared" si="3"/>
        <v>498</v>
      </c>
      <c r="L10" s="34">
        <f t="shared" si="4"/>
        <v>1175</v>
      </c>
      <c r="M10" s="44"/>
      <c r="N10" s="44"/>
      <c r="O10" s="44"/>
      <c r="P10" s="44"/>
      <c r="Q10" s="44"/>
      <c r="R10" s="44"/>
    </row>
    <row r="11" spans="1:18" ht="12.75">
      <c r="A11" s="7" t="s">
        <v>19</v>
      </c>
      <c r="B11" s="34">
        <f>158+292</f>
        <v>450</v>
      </c>
      <c r="C11" s="34">
        <f>110+217</f>
        <v>327</v>
      </c>
      <c r="D11" s="34">
        <f t="shared" si="0"/>
        <v>777</v>
      </c>
      <c r="E11" s="34"/>
      <c r="F11" s="34">
        <f>55+75</f>
        <v>130</v>
      </c>
      <c r="G11" s="34">
        <f>44+43</f>
        <v>87</v>
      </c>
      <c r="H11" s="34">
        <f t="shared" si="1"/>
        <v>217</v>
      </c>
      <c r="I11" s="34"/>
      <c r="J11" s="34">
        <f t="shared" si="2"/>
        <v>580</v>
      </c>
      <c r="K11" s="34">
        <f t="shared" si="3"/>
        <v>414</v>
      </c>
      <c r="L11" s="34">
        <f t="shared" si="4"/>
        <v>994</v>
      </c>
      <c r="M11" s="44"/>
      <c r="N11" s="44"/>
      <c r="O11" s="44"/>
      <c r="P11" s="44"/>
      <c r="Q11" s="44"/>
      <c r="R11" s="44"/>
    </row>
    <row r="12" spans="1:18" ht="12.75">
      <c r="A12" s="7" t="s">
        <v>20</v>
      </c>
      <c r="B12" s="34">
        <v>2583</v>
      </c>
      <c r="C12" s="34">
        <v>1857</v>
      </c>
      <c r="D12" s="34">
        <f t="shared" si="0"/>
        <v>4440</v>
      </c>
      <c r="E12" s="34"/>
      <c r="F12" s="34">
        <v>584</v>
      </c>
      <c r="G12" s="34">
        <v>185</v>
      </c>
      <c r="H12" s="34">
        <f t="shared" si="1"/>
        <v>769</v>
      </c>
      <c r="I12" s="34"/>
      <c r="J12" s="34">
        <f t="shared" si="2"/>
        <v>3167</v>
      </c>
      <c r="K12" s="34">
        <f t="shared" si="3"/>
        <v>2042</v>
      </c>
      <c r="L12" s="34">
        <f t="shared" si="4"/>
        <v>5209</v>
      </c>
      <c r="M12" s="44"/>
      <c r="N12" s="44"/>
      <c r="O12" s="44"/>
      <c r="P12" s="44"/>
      <c r="Q12" s="44"/>
      <c r="R12" s="44"/>
    </row>
    <row r="13" spans="1:18" ht="12.75">
      <c r="A13" s="7" t="s">
        <v>21</v>
      </c>
      <c r="B13" s="34">
        <v>16</v>
      </c>
      <c r="C13" s="34">
        <v>13</v>
      </c>
      <c r="D13" s="34">
        <f t="shared" si="0"/>
        <v>29</v>
      </c>
      <c r="E13" s="34"/>
      <c r="F13" s="34">
        <v>4</v>
      </c>
      <c r="G13" s="34">
        <v>7</v>
      </c>
      <c r="H13" s="34">
        <f t="shared" si="1"/>
        <v>11</v>
      </c>
      <c r="I13" s="34"/>
      <c r="J13" s="34">
        <f t="shared" si="2"/>
        <v>20</v>
      </c>
      <c r="K13" s="34">
        <f t="shared" si="3"/>
        <v>20</v>
      </c>
      <c r="L13" s="34">
        <f t="shared" si="4"/>
        <v>40</v>
      </c>
      <c r="M13" s="44"/>
      <c r="N13" s="44"/>
      <c r="O13" s="44"/>
      <c r="P13" s="44"/>
      <c r="Q13" s="44"/>
      <c r="R13" s="44"/>
    </row>
    <row r="14" spans="1:18" ht="12.75">
      <c r="A14" s="7" t="s">
        <v>74</v>
      </c>
      <c r="B14" s="34">
        <f>103+10</f>
        <v>113</v>
      </c>
      <c r="C14" s="34">
        <f>80+8</f>
        <v>88</v>
      </c>
      <c r="D14" s="34">
        <f t="shared" si="0"/>
        <v>201</v>
      </c>
      <c r="E14" s="34"/>
      <c r="F14" s="34">
        <f>10</f>
        <v>10</v>
      </c>
      <c r="G14" s="34">
        <v>8</v>
      </c>
      <c r="H14" s="34">
        <f t="shared" si="1"/>
        <v>18</v>
      </c>
      <c r="I14" s="34"/>
      <c r="J14" s="34">
        <f t="shared" si="2"/>
        <v>123</v>
      </c>
      <c r="K14" s="34">
        <f t="shared" si="3"/>
        <v>96</v>
      </c>
      <c r="L14" s="34">
        <f t="shared" si="4"/>
        <v>219</v>
      </c>
      <c r="M14" s="44"/>
      <c r="N14" s="44"/>
      <c r="O14" s="44"/>
      <c r="P14" s="44"/>
      <c r="Q14" s="44"/>
      <c r="R14" s="44"/>
    </row>
    <row r="15" spans="1:18" ht="15.75" customHeight="1">
      <c r="A15" s="16" t="s">
        <v>2</v>
      </c>
      <c r="B15" s="35">
        <f>SUM(B7:B14)</f>
        <v>6921</v>
      </c>
      <c r="C15" s="35">
        <f>SUM(C7:C14)</f>
        <v>4745</v>
      </c>
      <c r="D15" s="34">
        <f t="shared" si="0"/>
        <v>11666</v>
      </c>
      <c r="E15" s="35"/>
      <c r="F15" s="35">
        <f>SUM(F7:F14)</f>
        <v>1769</v>
      </c>
      <c r="G15" s="35">
        <f>SUM(G7:G14)</f>
        <v>696</v>
      </c>
      <c r="H15" s="34">
        <f t="shared" si="1"/>
        <v>2465</v>
      </c>
      <c r="I15" s="35"/>
      <c r="J15" s="34">
        <f t="shared" si="2"/>
        <v>8690</v>
      </c>
      <c r="K15" s="34">
        <f t="shared" si="3"/>
        <v>5441</v>
      </c>
      <c r="L15" s="34">
        <f t="shared" si="4"/>
        <v>14131</v>
      </c>
      <c r="M15" s="44"/>
      <c r="N15" s="44"/>
      <c r="O15" s="44"/>
      <c r="P15" s="44"/>
      <c r="Q15" s="44"/>
      <c r="R15" s="44"/>
    </row>
    <row r="16" spans="1:12" ht="12.75">
      <c r="A16" s="16"/>
      <c r="B16" s="35"/>
      <c r="C16" s="35"/>
      <c r="D16" s="35"/>
      <c r="E16" s="35"/>
      <c r="F16" s="46"/>
      <c r="G16" s="46"/>
      <c r="H16" s="35"/>
      <c r="I16" s="35"/>
      <c r="J16" s="35"/>
      <c r="K16" s="35"/>
      <c r="L16" s="35"/>
    </row>
    <row r="17" spans="1:18" ht="12.75">
      <c r="A17" s="20" t="s">
        <v>72</v>
      </c>
      <c r="B17" s="34"/>
      <c r="C17" s="34"/>
      <c r="D17" s="34"/>
      <c r="E17" s="34"/>
      <c r="F17" s="34"/>
      <c r="G17" s="34"/>
      <c r="H17" s="34"/>
      <c r="I17" s="34"/>
      <c r="J17" s="34"/>
      <c r="K17" s="34"/>
      <c r="L17" s="34"/>
      <c r="M17" s="45"/>
      <c r="N17" s="45"/>
      <c r="O17" s="45"/>
      <c r="P17" s="45"/>
      <c r="Q17" s="45"/>
      <c r="R17" s="45"/>
    </row>
    <row r="18" spans="1:18" ht="12.75">
      <c r="A18" s="7" t="s">
        <v>73</v>
      </c>
      <c r="B18" s="34">
        <v>1104</v>
      </c>
      <c r="C18" s="34">
        <v>794</v>
      </c>
      <c r="D18" s="34">
        <f>SUM(B18:C18)</f>
        <v>1898</v>
      </c>
      <c r="E18" s="34"/>
      <c r="F18" s="34">
        <v>225</v>
      </c>
      <c r="G18" s="34">
        <v>126</v>
      </c>
      <c r="H18" s="34">
        <f>SUM(F18:G18)</f>
        <v>351</v>
      </c>
      <c r="I18" s="34"/>
      <c r="J18" s="34">
        <f>SUM(B18+F18)</f>
        <v>1329</v>
      </c>
      <c r="K18" s="34">
        <f>SUM(C18+G18)</f>
        <v>920</v>
      </c>
      <c r="L18" s="34">
        <f>SUM(D18+H18)</f>
        <v>2249</v>
      </c>
      <c r="M18" s="44"/>
      <c r="N18" s="44"/>
      <c r="O18" s="44"/>
      <c r="P18" s="44"/>
      <c r="Q18" s="44"/>
      <c r="R18" s="44"/>
    </row>
    <row r="19" spans="1:18" ht="12.75">
      <c r="A19" s="7" t="s">
        <v>62</v>
      </c>
      <c r="B19" s="34">
        <v>1559</v>
      </c>
      <c r="C19" s="34">
        <v>838</v>
      </c>
      <c r="D19" s="34">
        <f aca="true" t="shared" si="5" ref="D19:D26">SUM(B19:C19)</f>
        <v>2397</v>
      </c>
      <c r="E19" s="34"/>
      <c r="F19" s="34">
        <v>551</v>
      </c>
      <c r="G19" s="34">
        <v>124</v>
      </c>
      <c r="H19" s="34">
        <f aca="true" t="shared" si="6" ref="H19:H26">SUM(F19:G19)</f>
        <v>675</v>
      </c>
      <c r="I19" s="34"/>
      <c r="J19" s="34">
        <f aca="true" t="shared" si="7" ref="J19:J26">SUM(B19+F19)</f>
        <v>2110</v>
      </c>
      <c r="K19" s="34">
        <f aca="true" t="shared" si="8" ref="K19:K26">SUM(C19+G19)</f>
        <v>962</v>
      </c>
      <c r="L19" s="34">
        <f aca="true" t="shared" si="9" ref="L19:L26">SUM(D19+H19)</f>
        <v>3072</v>
      </c>
      <c r="M19" s="44"/>
      <c r="N19" s="44"/>
      <c r="O19" s="44"/>
      <c r="P19" s="44"/>
      <c r="Q19" s="44"/>
      <c r="R19" s="44"/>
    </row>
    <row r="20" spans="1:18" ht="12.75">
      <c r="A20" s="7" t="s">
        <v>85</v>
      </c>
      <c r="B20" s="34">
        <v>305</v>
      </c>
      <c r="C20" s="34">
        <v>311</v>
      </c>
      <c r="D20" s="34">
        <f t="shared" si="5"/>
        <v>616</v>
      </c>
      <c r="E20" s="34"/>
      <c r="F20" s="34">
        <v>219</v>
      </c>
      <c r="G20" s="34">
        <v>176</v>
      </c>
      <c r="H20" s="34">
        <f t="shared" si="6"/>
        <v>395</v>
      </c>
      <c r="I20" s="34"/>
      <c r="J20" s="34">
        <f t="shared" si="7"/>
        <v>524</v>
      </c>
      <c r="K20" s="34">
        <f t="shared" si="8"/>
        <v>487</v>
      </c>
      <c r="L20" s="34">
        <f t="shared" si="9"/>
        <v>1011</v>
      </c>
      <c r="M20" s="44"/>
      <c r="N20" s="44"/>
      <c r="O20" s="44"/>
      <c r="P20" s="44"/>
      <c r="Q20" s="44"/>
      <c r="R20" s="44"/>
    </row>
    <row r="21" spans="1:18" ht="12.75">
      <c r="A21" s="7" t="s">
        <v>18</v>
      </c>
      <c r="B21" s="34">
        <v>557</v>
      </c>
      <c r="C21" s="34">
        <v>442</v>
      </c>
      <c r="D21" s="34">
        <f t="shared" si="5"/>
        <v>999</v>
      </c>
      <c r="E21" s="34"/>
      <c r="F21" s="34">
        <v>99</v>
      </c>
      <c r="G21" s="34">
        <v>116</v>
      </c>
      <c r="H21" s="34">
        <f t="shared" si="6"/>
        <v>215</v>
      </c>
      <c r="I21" s="34"/>
      <c r="J21" s="34">
        <f t="shared" si="7"/>
        <v>656</v>
      </c>
      <c r="K21" s="34">
        <f t="shared" si="8"/>
        <v>558</v>
      </c>
      <c r="L21" s="34">
        <f t="shared" si="9"/>
        <v>1214</v>
      </c>
      <c r="M21" s="44"/>
      <c r="N21" s="44"/>
      <c r="O21" s="44"/>
      <c r="P21" s="44"/>
      <c r="Q21" s="44"/>
      <c r="R21" s="44"/>
    </row>
    <row r="22" spans="1:18" ht="12.75">
      <c r="A22" s="7" t="s">
        <v>19</v>
      </c>
      <c r="B22" s="34">
        <f>139+335</f>
        <v>474</v>
      </c>
      <c r="C22" s="34">
        <f>118+224</f>
        <v>342</v>
      </c>
      <c r="D22" s="34">
        <f t="shared" si="5"/>
        <v>816</v>
      </c>
      <c r="E22" s="34"/>
      <c r="F22" s="34">
        <f>50+88</f>
        <v>138</v>
      </c>
      <c r="G22" s="34">
        <f>49+26</f>
        <v>75</v>
      </c>
      <c r="H22" s="34">
        <f t="shared" si="6"/>
        <v>213</v>
      </c>
      <c r="I22" s="34"/>
      <c r="J22" s="34">
        <f t="shared" si="7"/>
        <v>612</v>
      </c>
      <c r="K22" s="34">
        <f t="shared" si="8"/>
        <v>417</v>
      </c>
      <c r="L22" s="34">
        <f t="shared" si="9"/>
        <v>1029</v>
      </c>
      <c r="M22" s="44"/>
      <c r="N22" s="44"/>
      <c r="O22" s="44"/>
      <c r="P22" s="44"/>
      <c r="Q22" s="44"/>
      <c r="R22" s="44"/>
    </row>
    <row r="23" spans="1:18" ht="12.75">
      <c r="A23" s="7" t="s">
        <v>20</v>
      </c>
      <c r="B23" s="34">
        <v>2774</v>
      </c>
      <c r="C23" s="34">
        <v>2209</v>
      </c>
      <c r="D23" s="34">
        <f t="shared" si="5"/>
        <v>4983</v>
      </c>
      <c r="E23" s="34"/>
      <c r="F23" s="34">
        <v>596</v>
      </c>
      <c r="G23" s="34">
        <v>200</v>
      </c>
      <c r="H23" s="34">
        <f t="shared" si="6"/>
        <v>796</v>
      </c>
      <c r="I23" s="34"/>
      <c r="J23" s="34">
        <f t="shared" si="7"/>
        <v>3370</v>
      </c>
      <c r="K23" s="34">
        <f t="shared" si="8"/>
        <v>2409</v>
      </c>
      <c r="L23" s="34">
        <f t="shared" si="9"/>
        <v>5779</v>
      </c>
      <c r="M23" s="44"/>
      <c r="N23" s="44"/>
      <c r="O23" s="44"/>
      <c r="P23" s="44"/>
      <c r="Q23" s="44"/>
      <c r="R23" s="44"/>
    </row>
    <row r="24" spans="1:18" ht="12.75">
      <c r="A24" s="7" t="s">
        <v>21</v>
      </c>
      <c r="B24" s="34">
        <v>18</v>
      </c>
      <c r="C24" s="34">
        <v>17</v>
      </c>
      <c r="D24" s="34">
        <f t="shared" si="5"/>
        <v>35</v>
      </c>
      <c r="E24" s="34"/>
      <c r="F24" s="34">
        <v>8</v>
      </c>
      <c r="G24" s="34">
        <v>6</v>
      </c>
      <c r="H24" s="34">
        <f t="shared" si="6"/>
        <v>14</v>
      </c>
      <c r="I24" s="34"/>
      <c r="J24" s="34">
        <f t="shared" si="7"/>
        <v>26</v>
      </c>
      <c r="K24" s="34">
        <f t="shared" si="8"/>
        <v>23</v>
      </c>
      <c r="L24" s="34">
        <f t="shared" si="9"/>
        <v>49</v>
      </c>
      <c r="M24" s="44"/>
      <c r="N24" s="44"/>
      <c r="O24" s="44"/>
      <c r="P24" s="44"/>
      <c r="Q24" s="44"/>
      <c r="R24" s="44"/>
    </row>
    <row r="25" spans="1:18" ht="12.75">
      <c r="A25" s="7" t="s">
        <v>74</v>
      </c>
      <c r="B25" s="35">
        <f>60+7</f>
        <v>67</v>
      </c>
      <c r="C25" s="35">
        <f>77+5</f>
        <v>82</v>
      </c>
      <c r="D25" s="34">
        <f t="shared" si="5"/>
        <v>149</v>
      </c>
      <c r="E25" s="35"/>
      <c r="F25" s="35">
        <f>13</f>
        <v>13</v>
      </c>
      <c r="G25" s="35">
        <v>6</v>
      </c>
      <c r="H25" s="34">
        <f t="shared" si="6"/>
        <v>19</v>
      </c>
      <c r="I25" s="35"/>
      <c r="J25" s="34">
        <f t="shared" si="7"/>
        <v>80</v>
      </c>
      <c r="K25" s="34">
        <f t="shared" si="8"/>
        <v>88</v>
      </c>
      <c r="L25" s="34">
        <f t="shared" si="9"/>
        <v>168</v>
      </c>
      <c r="M25" s="44"/>
      <c r="N25" s="44"/>
      <c r="O25" s="44"/>
      <c r="P25" s="44"/>
      <c r="Q25" s="44"/>
      <c r="R25" s="44"/>
    </row>
    <row r="26" spans="1:18" ht="15" customHeight="1">
      <c r="A26" s="16" t="s">
        <v>2</v>
      </c>
      <c r="B26" s="35">
        <f>SUM(B18:B25)</f>
        <v>6858</v>
      </c>
      <c r="C26" s="35">
        <f>SUM(C18:C25)</f>
        <v>5035</v>
      </c>
      <c r="D26" s="35">
        <f t="shared" si="5"/>
        <v>11893</v>
      </c>
      <c r="E26" s="35"/>
      <c r="F26" s="35">
        <f>SUM(F18:F25)</f>
        <v>1849</v>
      </c>
      <c r="G26" s="35">
        <f>SUM(G18:G25)</f>
        <v>829</v>
      </c>
      <c r="H26" s="35">
        <f t="shared" si="6"/>
        <v>2678</v>
      </c>
      <c r="I26" s="35"/>
      <c r="J26" s="35">
        <f t="shared" si="7"/>
        <v>8707</v>
      </c>
      <c r="K26" s="35">
        <f t="shared" si="8"/>
        <v>5864</v>
      </c>
      <c r="L26" s="35">
        <f t="shared" si="9"/>
        <v>14571</v>
      </c>
      <c r="M26" s="44"/>
      <c r="N26" s="44"/>
      <c r="O26" s="44"/>
      <c r="P26" s="44"/>
      <c r="Q26" s="44"/>
      <c r="R26" s="44"/>
    </row>
    <row r="27" spans="1:12" ht="12.75">
      <c r="A27" s="16"/>
      <c r="B27" s="35"/>
      <c r="C27" s="35"/>
      <c r="D27" s="35"/>
      <c r="E27" s="35"/>
      <c r="F27" s="35"/>
      <c r="G27" s="35"/>
      <c r="H27" s="35"/>
      <c r="I27" s="35"/>
      <c r="J27" s="35"/>
      <c r="K27" s="35"/>
      <c r="L27" s="35"/>
    </row>
    <row r="28" spans="1:12" ht="12.75">
      <c r="A28" s="20" t="s">
        <v>75</v>
      </c>
      <c r="B28" s="34"/>
      <c r="C28" s="34"/>
      <c r="D28" s="34"/>
      <c r="E28" s="34"/>
      <c r="F28" s="34"/>
      <c r="G28" s="34"/>
      <c r="H28" s="34"/>
      <c r="I28" s="34"/>
      <c r="J28" s="34"/>
      <c r="K28" s="34"/>
      <c r="L28" s="34"/>
    </row>
    <row r="29" spans="1:12" ht="12.75">
      <c r="A29" s="7" t="s">
        <v>73</v>
      </c>
      <c r="B29" s="34">
        <v>1017</v>
      </c>
      <c r="C29" s="34">
        <v>748</v>
      </c>
      <c r="D29" s="34">
        <f>SUM(B29:C29)</f>
        <v>1765</v>
      </c>
      <c r="E29" s="34"/>
      <c r="F29" s="34">
        <v>213</v>
      </c>
      <c r="G29" s="34">
        <v>155</v>
      </c>
      <c r="H29" s="34">
        <f>SUM(F29:G29)</f>
        <v>368</v>
      </c>
      <c r="I29" s="34"/>
      <c r="J29" s="34">
        <f>SUM(B29+F29)</f>
        <v>1230</v>
      </c>
      <c r="K29" s="34">
        <f>SUM(C29+G29)</f>
        <v>903</v>
      </c>
      <c r="L29" s="34">
        <f>SUM(J29:K29)</f>
        <v>2133</v>
      </c>
    </row>
    <row r="30" spans="1:12" ht="12.75">
      <c r="A30" s="7" t="s">
        <v>62</v>
      </c>
      <c r="B30" s="34">
        <v>1599</v>
      </c>
      <c r="C30" s="34">
        <v>825</v>
      </c>
      <c r="D30" s="34">
        <f aca="true" t="shared" si="10" ref="D30:D37">SUM(B30:C30)</f>
        <v>2424</v>
      </c>
      <c r="E30" s="34"/>
      <c r="F30" s="34">
        <v>653</v>
      </c>
      <c r="G30" s="34">
        <v>140</v>
      </c>
      <c r="H30" s="34">
        <f aca="true" t="shared" si="11" ref="H30:H37">SUM(F30:G30)</f>
        <v>793</v>
      </c>
      <c r="I30" s="34"/>
      <c r="J30" s="34">
        <f aca="true" t="shared" si="12" ref="J30:J37">SUM(B30+F30)</f>
        <v>2252</v>
      </c>
      <c r="K30" s="34">
        <f aca="true" t="shared" si="13" ref="K30:K37">SUM(C30+G30)</f>
        <v>965</v>
      </c>
      <c r="L30" s="34">
        <f aca="true" t="shared" si="14" ref="L30:L36">SUM(J30:K30)</f>
        <v>3217</v>
      </c>
    </row>
    <row r="31" spans="1:12" ht="12.75">
      <c r="A31" s="7" t="s">
        <v>85</v>
      </c>
      <c r="B31" s="34">
        <v>368</v>
      </c>
      <c r="C31" s="34">
        <v>374</v>
      </c>
      <c r="D31" s="34">
        <f t="shared" si="10"/>
        <v>742</v>
      </c>
      <c r="E31" s="34"/>
      <c r="F31" s="34">
        <v>239</v>
      </c>
      <c r="G31" s="34">
        <v>174</v>
      </c>
      <c r="H31" s="34">
        <f t="shared" si="11"/>
        <v>413</v>
      </c>
      <c r="I31" s="34"/>
      <c r="J31" s="34">
        <f t="shared" si="12"/>
        <v>607</v>
      </c>
      <c r="K31" s="34">
        <f t="shared" si="13"/>
        <v>548</v>
      </c>
      <c r="L31" s="34">
        <f t="shared" si="14"/>
        <v>1155</v>
      </c>
    </row>
    <row r="32" spans="1:12" ht="12.75">
      <c r="A32" s="7" t="s">
        <v>18</v>
      </c>
      <c r="B32" s="34">
        <v>603</v>
      </c>
      <c r="C32" s="34">
        <v>525</v>
      </c>
      <c r="D32" s="34">
        <f t="shared" si="10"/>
        <v>1128</v>
      </c>
      <c r="E32" s="34"/>
      <c r="F32" s="34">
        <v>131</v>
      </c>
      <c r="G32" s="34">
        <v>141</v>
      </c>
      <c r="H32" s="34">
        <f t="shared" si="11"/>
        <v>272</v>
      </c>
      <c r="I32" s="34"/>
      <c r="J32" s="34">
        <f t="shared" si="12"/>
        <v>734</v>
      </c>
      <c r="K32" s="34">
        <f t="shared" si="13"/>
        <v>666</v>
      </c>
      <c r="L32" s="34">
        <f t="shared" si="14"/>
        <v>1400</v>
      </c>
    </row>
    <row r="33" spans="1:12" ht="12.75">
      <c r="A33" s="7" t="s">
        <v>19</v>
      </c>
      <c r="B33" s="34">
        <f>301+164</f>
        <v>465</v>
      </c>
      <c r="C33" s="34">
        <f>129+211</f>
        <v>340</v>
      </c>
      <c r="D33" s="34">
        <f t="shared" si="10"/>
        <v>805</v>
      </c>
      <c r="E33" s="34"/>
      <c r="F33" s="34">
        <f>112+57</f>
        <v>169</v>
      </c>
      <c r="G33" s="34">
        <f>41+55</f>
        <v>96</v>
      </c>
      <c r="H33" s="34">
        <f t="shared" si="11"/>
        <v>265</v>
      </c>
      <c r="I33" s="34"/>
      <c r="J33" s="34">
        <f t="shared" si="12"/>
        <v>634</v>
      </c>
      <c r="K33" s="34">
        <f t="shared" si="13"/>
        <v>436</v>
      </c>
      <c r="L33" s="34">
        <f t="shared" si="14"/>
        <v>1070</v>
      </c>
    </row>
    <row r="34" spans="1:12" ht="12.75">
      <c r="A34" s="7" t="s">
        <v>20</v>
      </c>
      <c r="B34" s="34">
        <v>2851</v>
      </c>
      <c r="C34" s="34">
        <v>2129</v>
      </c>
      <c r="D34" s="34">
        <f t="shared" si="10"/>
        <v>4980</v>
      </c>
      <c r="E34" s="34"/>
      <c r="F34" s="34">
        <v>698</v>
      </c>
      <c r="G34" s="34">
        <v>221</v>
      </c>
      <c r="H34" s="34">
        <f t="shared" si="11"/>
        <v>919</v>
      </c>
      <c r="I34" s="34"/>
      <c r="J34" s="34">
        <f t="shared" si="12"/>
        <v>3549</v>
      </c>
      <c r="K34" s="34">
        <f t="shared" si="13"/>
        <v>2350</v>
      </c>
      <c r="L34" s="34">
        <f t="shared" si="14"/>
        <v>5899</v>
      </c>
    </row>
    <row r="35" spans="1:12" ht="12.75">
      <c r="A35" s="7" t="s">
        <v>21</v>
      </c>
      <c r="B35" s="34">
        <v>14</v>
      </c>
      <c r="C35" s="34">
        <v>27</v>
      </c>
      <c r="D35" s="34">
        <f t="shared" si="10"/>
        <v>41</v>
      </c>
      <c r="E35" s="34"/>
      <c r="F35" s="34">
        <v>7</v>
      </c>
      <c r="G35" s="34">
        <v>10</v>
      </c>
      <c r="H35" s="34">
        <f t="shared" si="11"/>
        <v>17</v>
      </c>
      <c r="I35" s="34"/>
      <c r="J35" s="34">
        <f t="shared" si="12"/>
        <v>21</v>
      </c>
      <c r="K35" s="34">
        <f t="shared" si="13"/>
        <v>37</v>
      </c>
      <c r="L35" s="34">
        <f t="shared" si="14"/>
        <v>58</v>
      </c>
    </row>
    <row r="36" spans="1:12" ht="12.75">
      <c r="A36" s="7" t="s">
        <v>74</v>
      </c>
      <c r="B36" s="35">
        <f>71+18</f>
        <v>89</v>
      </c>
      <c r="C36" s="35">
        <f>96+19</f>
        <v>115</v>
      </c>
      <c r="D36" s="34">
        <f t="shared" si="10"/>
        <v>204</v>
      </c>
      <c r="E36" s="35"/>
      <c r="F36" s="35">
        <f>10</f>
        <v>10</v>
      </c>
      <c r="G36" s="35">
        <v>11</v>
      </c>
      <c r="H36" s="34">
        <f t="shared" si="11"/>
        <v>21</v>
      </c>
      <c r="I36" s="35"/>
      <c r="J36" s="34">
        <f t="shared" si="12"/>
        <v>99</v>
      </c>
      <c r="K36" s="34">
        <f t="shared" si="13"/>
        <v>126</v>
      </c>
      <c r="L36" s="34">
        <f t="shared" si="14"/>
        <v>225</v>
      </c>
    </row>
    <row r="37" spans="1:12" ht="15" customHeight="1">
      <c r="A37" s="8" t="s">
        <v>2</v>
      </c>
      <c r="B37" s="36">
        <f>SUM(B29:B36)</f>
        <v>7006</v>
      </c>
      <c r="C37" s="36">
        <f>SUM(C29:C36)</f>
        <v>5083</v>
      </c>
      <c r="D37" s="36">
        <f t="shared" si="10"/>
        <v>12089</v>
      </c>
      <c r="E37" s="36"/>
      <c r="F37" s="36">
        <f>SUM(F29:F36)</f>
        <v>2120</v>
      </c>
      <c r="G37" s="36">
        <f>SUM(G29:G36)</f>
        <v>948</v>
      </c>
      <c r="H37" s="36">
        <f t="shared" si="11"/>
        <v>3068</v>
      </c>
      <c r="I37" s="36"/>
      <c r="J37" s="36">
        <f t="shared" si="12"/>
        <v>9126</v>
      </c>
      <c r="K37" s="36">
        <f t="shared" si="13"/>
        <v>6031</v>
      </c>
      <c r="L37" s="36">
        <f>SUM(J37:K37)</f>
        <v>15157</v>
      </c>
    </row>
    <row r="38" spans="1:12" ht="24" customHeight="1">
      <c r="A38" s="27"/>
      <c r="B38" s="42"/>
      <c r="C38" s="5"/>
      <c r="D38" s="5"/>
      <c r="E38" s="5"/>
      <c r="F38" s="5"/>
      <c r="G38" s="5"/>
      <c r="H38" s="5"/>
      <c r="I38" s="5"/>
      <c r="J38" s="5"/>
      <c r="K38" s="5"/>
      <c r="L38" s="5"/>
    </row>
    <row r="39" spans="1:12" ht="62.25" customHeight="1">
      <c r="A39" s="88" t="s">
        <v>86</v>
      </c>
      <c r="B39" s="88"/>
      <c r="C39" s="88"/>
      <c r="D39" s="88"/>
      <c r="E39" s="88"/>
      <c r="F39" s="88"/>
      <c r="G39" s="88"/>
      <c r="H39" s="88"/>
      <c r="I39" s="88"/>
      <c r="J39" s="88"/>
      <c r="K39" s="88"/>
      <c r="L39" s="80"/>
    </row>
    <row r="40" ht="12.75" customHeight="1"/>
  </sheetData>
  <mergeCells count="3">
    <mergeCell ref="A3:L3"/>
    <mergeCell ref="A1:L1"/>
    <mergeCell ref="A39:L39"/>
  </mergeCells>
  <printOptions/>
  <pageMargins left="0.75" right="0.75" top="1" bottom="1" header="0.5" footer="0.5"/>
  <pageSetup horizontalDpi="600" verticalDpi="600" orientation="portrait" paperSize="9" r:id="rId2"/>
  <headerFooter alignWithMargins="0">
    <oddHeader>&amp;R&amp;P</oddHeader>
  </headerFooter>
  <drawing r:id="rId1"/>
</worksheet>
</file>

<file path=xl/worksheets/sheet3.xml><?xml version="1.0" encoding="utf-8"?>
<worksheet xmlns="http://schemas.openxmlformats.org/spreadsheetml/2006/main" xmlns:r="http://schemas.openxmlformats.org/officeDocument/2006/relationships">
  <dimension ref="A1:L17"/>
  <sheetViews>
    <sheetView workbookViewId="0" topLeftCell="A1">
      <selection activeCell="J13" sqref="J13"/>
    </sheetView>
  </sheetViews>
  <sheetFormatPr defaultColWidth="9.140625" defaultRowHeight="12.75"/>
  <cols>
    <col min="1" max="1" width="13.7109375" style="0" customWidth="1"/>
    <col min="2" max="4" width="6.7109375" style="0" customWidth="1"/>
    <col min="5" max="5" width="1.7109375" style="0" customWidth="1"/>
    <col min="6" max="8" width="6.7109375" style="0" customWidth="1"/>
    <col min="9" max="9" width="1.7109375" style="0" customWidth="1"/>
    <col min="10" max="12" width="6.7109375" style="0" customWidth="1"/>
  </cols>
  <sheetData>
    <row r="1" spans="1:11" ht="27" customHeight="1">
      <c r="A1" s="83" t="s">
        <v>63</v>
      </c>
      <c r="B1" s="83"/>
      <c r="C1" s="84"/>
      <c r="D1" s="84"/>
      <c r="E1" s="84"/>
      <c r="F1" s="84"/>
      <c r="G1" s="84"/>
      <c r="H1" s="84"/>
      <c r="I1" s="84"/>
      <c r="J1" s="75"/>
      <c r="K1" s="75"/>
    </row>
    <row r="2" spans="1:11" ht="7.5" customHeight="1">
      <c r="A2" s="22"/>
      <c r="B2" s="22"/>
      <c r="C2" s="23"/>
      <c r="D2" s="23"/>
      <c r="E2" s="23"/>
      <c r="F2" s="23"/>
      <c r="G2" s="23"/>
      <c r="H2" s="23"/>
      <c r="I2" s="23"/>
      <c r="J2" s="24"/>
      <c r="K2" s="24"/>
    </row>
    <row r="3" spans="1:12" ht="26.25" customHeight="1">
      <c r="A3" s="77" t="s">
        <v>65</v>
      </c>
      <c r="B3" s="78"/>
      <c r="C3" s="78"/>
      <c r="D3" s="78"/>
      <c r="E3" s="78"/>
      <c r="F3" s="78"/>
      <c r="G3" s="78"/>
      <c r="H3" s="78"/>
      <c r="I3" s="78"/>
      <c r="J3" s="78"/>
      <c r="K3" s="78"/>
      <c r="L3" s="78"/>
    </row>
    <row r="4" spans="1:12" ht="15.75" customHeight="1">
      <c r="A4" s="3" t="s">
        <v>87</v>
      </c>
      <c r="B4" s="43" t="s">
        <v>22</v>
      </c>
      <c r="C4" s="43"/>
      <c r="D4" s="43"/>
      <c r="E4" s="9"/>
      <c r="F4" s="91" t="s">
        <v>25</v>
      </c>
      <c r="G4" s="91"/>
      <c r="H4" s="91"/>
      <c r="I4" s="9"/>
      <c r="J4" s="91" t="s">
        <v>34</v>
      </c>
      <c r="K4" s="91"/>
      <c r="L4" s="91"/>
    </row>
    <row r="5" spans="1:12" ht="12.75">
      <c r="A5" s="29"/>
      <c r="B5" s="11" t="s">
        <v>1</v>
      </c>
      <c r="C5" s="11" t="s">
        <v>0</v>
      </c>
      <c r="D5" s="11" t="s">
        <v>2</v>
      </c>
      <c r="E5" s="4"/>
      <c r="F5" s="11" t="s">
        <v>1</v>
      </c>
      <c r="G5" s="11" t="s">
        <v>0</v>
      </c>
      <c r="H5" s="11" t="s">
        <v>2</v>
      </c>
      <c r="I5" s="4"/>
      <c r="J5" s="11" t="s">
        <v>1</v>
      </c>
      <c r="K5" s="11" t="s">
        <v>0</v>
      </c>
      <c r="L5" s="11" t="s">
        <v>2</v>
      </c>
    </row>
    <row r="6" spans="1:12" ht="12.75">
      <c r="A6" s="14" t="s">
        <v>9</v>
      </c>
      <c r="B6" s="34">
        <v>73</v>
      </c>
      <c r="C6" s="34">
        <v>57</v>
      </c>
      <c r="D6" s="37">
        <f>SUM(B6:C6)</f>
        <v>130</v>
      </c>
      <c r="E6" s="38"/>
      <c r="F6" s="34">
        <v>97</v>
      </c>
      <c r="G6" s="34">
        <v>99</v>
      </c>
      <c r="H6" s="37">
        <f>SUM(F6:G6)</f>
        <v>196</v>
      </c>
      <c r="I6" s="38"/>
      <c r="J6" s="34">
        <v>135</v>
      </c>
      <c r="K6" s="34">
        <v>115</v>
      </c>
      <c r="L6" s="37">
        <f>SUM(J6:K6)</f>
        <v>250</v>
      </c>
    </row>
    <row r="7" spans="1:12" ht="12.75">
      <c r="A7" s="7" t="s">
        <v>8</v>
      </c>
      <c r="B7" s="34">
        <v>161</v>
      </c>
      <c r="C7" s="34">
        <v>72</v>
      </c>
      <c r="D7" s="37">
        <f aca="true" t="shared" si="0" ref="D7:D14">SUM(B7:C7)</f>
        <v>233</v>
      </c>
      <c r="E7" s="34"/>
      <c r="F7" s="34">
        <v>155</v>
      </c>
      <c r="G7" s="34">
        <v>77</v>
      </c>
      <c r="H7" s="37">
        <f aca="true" t="shared" si="1" ref="H7:H14">SUM(F7:G7)</f>
        <v>232</v>
      </c>
      <c r="I7" s="34"/>
      <c r="J7" s="34">
        <v>123</v>
      </c>
      <c r="K7" s="34">
        <v>48</v>
      </c>
      <c r="L7" s="37">
        <f aca="true" t="shared" si="2" ref="L7:L14">SUM(J7:K7)</f>
        <v>171</v>
      </c>
    </row>
    <row r="8" spans="1:12" ht="12.75">
      <c r="A8" s="7" t="s">
        <v>3</v>
      </c>
      <c r="B8" s="34">
        <v>65</v>
      </c>
      <c r="C8" s="34">
        <v>36</v>
      </c>
      <c r="D8" s="37">
        <f t="shared" si="0"/>
        <v>101</v>
      </c>
      <c r="E8" s="34"/>
      <c r="F8" s="34">
        <v>72</v>
      </c>
      <c r="G8" s="34">
        <v>42</v>
      </c>
      <c r="H8" s="37">
        <f t="shared" si="1"/>
        <v>114</v>
      </c>
      <c r="I8" s="34"/>
      <c r="J8" s="34">
        <v>76</v>
      </c>
      <c r="K8" s="34">
        <v>35</v>
      </c>
      <c r="L8" s="37">
        <f t="shared" si="2"/>
        <v>111</v>
      </c>
    </row>
    <row r="9" spans="1:12" ht="12.75">
      <c r="A9" s="7" t="s">
        <v>4</v>
      </c>
      <c r="B9" s="34">
        <v>31</v>
      </c>
      <c r="C9" s="34">
        <v>15</v>
      </c>
      <c r="D9" s="37">
        <f t="shared" si="0"/>
        <v>46</v>
      </c>
      <c r="E9" s="35"/>
      <c r="F9" s="34">
        <v>44</v>
      </c>
      <c r="G9" s="34">
        <v>26</v>
      </c>
      <c r="H9" s="37">
        <f t="shared" si="1"/>
        <v>70</v>
      </c>
      <c r="I9" s="35"/>
      <c r="J9" s="34">
        <v>37</v>
      </c>
      <c r="K9" s="34">
        <v>19</v>
      </c>
      <c r="L9" s="37">
        <f t="shared" si="2"/>
        <v>56</v>
      </c>
    </row>
    <row r="10" spans="1:12" ht="12.75">
      <c r="A10" s="7" t="s">
        <v>5</v>
      </c>
      <c r="B10" s="34">
        <v>35</v>
      </c>
      <c r="C10" s="34">
        <v>11</v>
      </c>
      <c r="D10" s="37">
        <f t="shared" si="0"/>
        <v>46</v>
      </c>
      <c r="E10" s="34"/>
      <c r="F10" s="34">
        <v>35</v>
      </c>
      <c r="G10" s="34">
        <v>18</v>
      </c>
      <c r="H10" s="37">
        <f t="shared" si="1"/>
        <v>53</v>
      </c>
      <c r="I10" s="34"/>
      <c r="J10" s="34">
        <v>32</v>
      </c>
      <c r="K10" s="34">
        <v>8</v>
      </c>
      <c r="L10" s="37">
        <f t="shared" si="2"/>
        <v>40</v>
      </c>
    </row>
    <row r="11" spans="1:12" ht="12.75">
      <c r="A11" s="7" t="s">
        <v>6</v>
      </c>
      <c r="B11" s="34">
        <v>19</v>
      </c>
      <c r="C11" s="34">
        <v>4</v>
      </c>
      <c r="D11" s="37">
        <f t="shared" si="0"/>
        <v>23</v>
      </c>
      <c r="E11" s="34"/>
      <c r="F11" s="34">
        <v>23</v>
      </c>
      <c r="G11" s="34">
        <v>10</v>
      </c>
      <c r="H11" s="37">
        <f t="shared" si="1"/>
        <v>33</v>
      </c>
      <c r="I11" s="34"/>
      <c r="J11" s="34">
        <v>19</v>
      </c>
      <c r="K11" s="34">
        <v>7</v>
      </c>
      <c r="L11" s="37">
        <f t="shared" si="2"/>
        <v>26</v>
      </c>
    </row>
    <row r="12" spans="1:12" ht="12.75">
      <c r="A12" s="7" t="s">
        <v>7</v>
      </c>
      <c r="B12" s="34">
        <v>8</v>
      </c>
      <c r="C12" s="34">
        <v>1</v>
      </c>
      <c r="D12" s="37">
        <f t="shared" si="0"/>
        <v>9</v>
      </c>
      <c r="E12" s="34"/>
      <c r="F12" s="34">
        <v>13</v>
      </c>
      <c r="G12" s="34">
        <v>1</v>
      </c>
      <c r="H12" s="37">
        <f t="shared" si="1"/>
        <v>14</v>
      </c>
      <c r="I12" s="34"/>
      <c r="J12" s="34">
        <v>16</v>
      </c>
      <c r="K12" s="34">
        <v>3</v>
      </c>
      <c r="L12" s="37">
        <f t="shared" si="2"/>
        <v>19</v>
      </c>
    </row>
    <row r="13" spans="1:12" ht="12.75">
      <c r="A13" s="7" t="s">
        <v>10</v>
      </c>
      <c r="B13" s="53" t="s">
        <v>35</v>
      </c>
      <c r="C13" s="53" t="s">
        <v>35</v>
      </c>
      <c r="D13" s="53" t="s">
        <v>35</v>
      </c>
      <c r="E13" s="34"/>
      <c r="F13" s="34">
        <v>1</v>
      </c>
      <c r="G13" s="53" t="s">
        <v>35</v>
      </c>
      <c r="H13" s="37">
        <f t="shared" si="1"/>
        <v>1</v>
      </c>
      <c r="I13" s="34"/>
      <c r="J13" s="34">
        <v>3</v>
      </c>
      <c r="K13" s="53" t="s">
        <v>35</v>
      </c>
      <c r="L13" s="37">
        <f t="shared" si="2"/>
        <v>3</v>
      </c>
    </row>
    <row r="14" spans="1:12" ht="12.75">
      <c r="A14" s="8" t="s">
        <v>2</v>
      </c>
      <c r="B14" s="36">
        <f>SUM(B6:B13)</f>
        <v>392</v>
      </c>
      <c r="C14" s="36">
        <f>SUM(C6:C13)</f>
        <v>196</v>
      </c>
      <c r="D14" s="54">
        <f t="shared" si="0"/>
        <v>588</v>
      </c>
      <c r="E14" s="36"/>
      <c r="F14" s="36">
        <f>SUM(F6:F13)</f>
        <v>440</v>
      </c>
      <c r="G14" s="36">
        <f>SUM(G6:G13)</f>
        <v>273</v>
      </c>
      <c r="H14" s="54">
        <f t="shared" si="1"/>
        <v>713</v>
      </c>
      <c r="I14" s="36"/>
      <c r="J14" s="36">
        <f>SUM(J6:J13)</f>
        <v>441</v>
      </c>
      <c r="K14" s="36">
        <f>SUM(K6:K13)</f>
        <v>235</v>
      </c>
      <c r="L14" s="54">
        <f t="shared" si="2"/>
        <v>676</v>
      </c>
    </row>
    <row r="15" spans="1:12" ht="24.75" customHeight="1">
      <c r="A15" s="42"/>
      <c r="B15" s="42"/>
      <c r="C15" s="5"/>
      <c r="D15" s="5"/>
      <c r="E15" s="5"/>
      <c r="F15" s="17"/>
      <c r="G15" s="17"/>
      <c r="H15" s="5"/>
      <c r="I15" s="5"/>
      <c r="J15" s="5"/>
      <c r="K15" s="5"/>
      <c r="L15" s="5"/>
    </row>
    <row r="16" spans="1:12" ht="27.75" customHeight="1">
      <c r="A16" s="89" t="s">
        <v>80</v>
      </c>
      <c r="B16" s="90"/>
      <c r="C16" s="90"/>
      <c r="D16" s="90"/>
      <c r="E16" s="90"/>
      <c r="F16" s="90"/>
      <c r="G16" s="90"/>
      <c r="H16" s="90"/>
      <c r="I16" s="90"/>
      <c r="J16" s="90"/>
      <c r="K16" s="90"/>
      <c r="L16" s="90"/>
    </row>
    <row r="17" spans="8:12" ht="12.75">
      <c r="H17" s="15"/>
      <c r="L17" s="15"/>
    </row>
  </sheetData>
  <mergeCells count="5">
    <mergeCell ref="A16:L16"/>
    <mergeCell ref="F4:H4"/>
    <mergeCell ref="J4:L4"/>
    <mergeCell ref="A1:K1"/>
    <mergeCell ref="A3:L3"/>
  </mergeCells>
  <printOptions/>
  <pageMargins left="0.75" right="0.75" top="1" bottom="1" header="0.5" footer="0.5"/>
  <pageSetup horizontalDpi="600" verticalDpi="600" orientation="portrait" paperSize="9"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dimension ref="A1:L36"/>
  <sheetViews>
    <sheetView workbookViewId="0" topLeftCell="A1">
      <selection activeCell="J13" sqref="J13"/>
    </sheetView>
  </sheetViews>
  <sheetFormatPr defaultColWidth="9.140625" defaultRowHeight="12.75"/>
  <cols>
    <col min="1" max="1" width="16.8515625" style="0" customWidth="1"/>
    <col min="2" max="4" width="7.421875" style="0" customWidth="1"/>
    <col min="5" max="5" width="1.7109375" style="0" customWidth="1"/>
    <col min="6" max="8" width="7.421875" style="0" customWidth="1"/>
    <col min="9" max="9" width="1.7109375" style="0" customWidth="1"/>
    <col min="10" max="10" width="7.421875" style="0" customWidth="1"/>
    <col min="11" max="12" width="7.28125" style="0" customWidth="1"/>
  </cols>
  <sheetData>
    <row r="1" spans="1:12" ht="30" customHeight="1">
      <c r="A1" s="79" t="s">
        <v>88</v>
      </c>
      <c r="B1" s="80"/>
      <c r="C1" s="80"/>
      <c r="D1" s="80"/>
      <c r="E1" s="80"/>
      <c r="F1" s="80"/>
      <c r="G1" s="80"/>
      <c r="H1" s="80"/>
      <c r="I1" s="80"/>
      <c r="J1" s="80"/>
      <c r="K1" s="80"/>
      <c r="L1" s="80"/>
    </row>
    <row r="2" spans="1:4" ht="7.5" customHeight="1">
      <c r="A2" s="25"/>
      <c r="B2" s="21"/>
      <c r="C2" s="21"/>
      <c r="D2" s="21"/>
    </row>
    <row r="3" spans="1:12" ht="26.25" customHeight="1">
      <c r="A3" s="77" t="s">
        <v>66</v>
      </c>
      <c r="B3" s="77"/>
      <c r="C3" s="77"/>
      <c r="D3" s="77"/>
      <c r="E3" s="77"/>
      <c r="F3" s="77"/>
      <c r="G3" s="77"/>
      <c r="H3" s="77"/>
      <c r="I3" s="77"/>
      <c r="J3" s="77"/>
      <c r="K3" s="77"/>
      <c r="L3" s="78"/>
    </row>
    <row r="4" spans="1:10" ht="18.75" customHeight="1">
      <c r="A4" s="39" t="s">
        <v>67</v>
      </c>
      <c r="B4" s="8" t="s">
        <v>11</v>
      </c>
      <c r="C4" s="28"/>
      <c r="D4" s="28"/>
      <c r="E4" s="30"/>
      <c r="F4" s="8" t="s">
        <v>12</v>
      </c>
      <c r="G4" s="26"/>
      <c r="H4" s="26"/>
      <c r="J4" s="8" t="s">
        <v>17</v>
      </c>
    </row>
    <row r="5" spans="1:12" ht="12.75">
      <c r="A5" s="2"/>
      <c r="B5" s="6" t="s">
        <v>1</v>
      </c>
      <c r="C5" s="6" t="s">
        <v>0</v>
      </c>
      <c r="D5" s="6" t="s">
        <v>2</v>
      </c>
      <c r="E5" s="29"/>
      <c r="F5" s="6" t="s">
        <v>1</v>
      </c>
      <c r="G5" s="6" t="s">
        <v>0</v>
      </c>
      <c r="H5" s="6" t="s">
        <v>2</v>
      </c>
      <c r="I5" s="29"/>
      <c r="J5" s="6" t="s">
        <v>1</v>
      </c>
      <c r="K5" s="6" t="s">
        <v>0</v>
      </c>
      <c r="L5" s="6" t="s">
        <v>2</v>
      </c>
    </row>
    <row r="6" spans="1:12" ht="17.25" customHeight="1">
      <c r="A6" s="63" t="s">
        <v>47</v>
      </c>
      <c r="B6" s="57">
        <f>SUM(B7:B10)</f>
        <v>226</v>
      </c>
      <c r="C6" s="57">
        <f>SUM(C7:C10)</f>
        <v>114</v>
      </c>
      <c r="D6" s="57">
        <f>SUM(D7:D10)</f>
        <v>340</v>
      </c>
      <c r="E6" s="65"/>
      <c r="F6" s="65">
        <f>SUM(F7:F10)</f>
        <v>122</v>
      </c>
      <c r="G6" s="65">
        <f>SUM(G7:G10)</f>
        <v>99</v>
      </c>
      <c r="H6" s="65">
        <f>SUM(H7:H10)</f>
        <v>221</v>
      </c>
      <c r="I6" s="65"/>
      <c r="J6" s="57">
        <f aca="true" t="shared" si="0" ref="J6:K12">B6+F6</f>
        <v>348</v>
      </c>
      <c r="K6" s="57">
        <f t="shared" si="0"/>
        <v>213</v>
      </c>
      <c r="L6" s="57">
        <f>SUM(J6:K6)</f>
        <v>561</v>
      </c>
    </row>
    <row r="7" spans="1:12" ht="12.75" customHeight="1">
      <c r="A7" s="1" t="s">
        <v>13</v>
      </c>
      <c r="B7" s="55">
        <v>45</v>
      </c>
      <c r="C7" s="55">
        <v>19</v>
      </c>
      <c r="D7" s="55">
        <f>SUM(B7:C7)</f>
        <v>64</v>
      </c>
      <c r="E7" s="34"/>
      <c r="F7" s="34">
        <v>22</v>
      </c>
      <c r="G7" s="34">
        <v>25</v>
      </c>
      <c r="H7" s="34">
        <f>SUM(F7:G7)</f>
        <v>47</v>
      </c>
      <c r="I7" s="34"/>
      <c r="J7" s="55">
        <f t="shared" si="0"/>
        <v>67</v>
      </c>
      <c r="K7" s="55">
        <f t="shared" si="0"/>
        <v>44</v>
      </c>
      <c r="L7" s="55">
        <f aca="true" t="shared" si="1" ref="L7:L33">SUM(J7:K7)</f>
        <v>111</v>
      </c>
    </row>
    <row r="8" spans="1:12" ht="12.75">
      <c r="A8" s="1" t="s">
        <v>14</v>
      </c>
      <c r="B8" s="13">
        <v>118</v>
      </c>
      <c r="C8" s="13">
        <v>51</v>
      </c>
      <c r="D8" s="55">
        <f>SUM(B8:C8)</f>
        <v>169</v>
      </c>
      <c r="E8" s="35"/>
      <c r="F8" s="35">
        <v>69</v>
      </c>
      <c r="G8" s="35">
        <v>38</v>
      </c>
      <c r="H8" s="34">
        <f>SUM(F8:G8)</f>
        <v>107</v>
      </c>
      <c r="I8" s="34"/>
      <c r="J8" s="55">
        <f t="shared" si="0"/>
        <v>187</v>
      </c>
      <c r="K8" s="55">
        <f t="shared" si="0"/>
        <v>89</v>
      </c>
      <c r="L8" s="55">
        <f t="shared" si="1"/>
        <v>276</v>
      </c>
    </row>
    <row r="9" spans="1:12" ht="12.75">
      <c r="A9" s="1" t="s">
        <v>15</v>
      </c>
      <c r="B9" s="55">
        <v>14</v>
      </c>
      <c r="C9" s="55">
        <v>13</v>
      </c>
      <c r="D9" s="55">
        <f>SUM(B9:C9)</f>
        <v>27</v>
      </c>
      <c r="E9" s="34"/>
      <c r="F9" s="35">
        <v>8</v>
      </c>
      <c r="G9" s="35">
        <v>11</v>
      </c>
      <c r="H9" s="34">
        <f>SUM(F9:G9)</f>
        <v>19</v>
      </c>
      <c r="I9" s="34"/>
      <c r="J9" s="55">
        <f t="shared" si="0"/>
        <v>22</v>
      </c>
      <c r="K9" s="55">
        <f t="shared" si="0"/>
        <v>24</v>
      </c>
      <c r="L9" s="55">
        <f t="shared" si="1"/>
        <v>46</v>
      </c>
    </row>
    <row r="10" spans="1:12" ht="12.75">
      <c r="A10" s="1" t="s">
        <v>16</v>
      </c>
      <c r="B10" s="55">
        <v>49</v>
      </c>
      <c r="C10" s="55">
        <v>31</v>
      </c>
      <c r="D10" s="55">
        <f>SUM(B10:C10)</f>
        <v>80</v>
      </c>
      <c r="E10" s="34"/>
      <c r="F10" s="34">
        <v>23</v>
      </c>
      <c r="G10" s="34">
        <v>25</v>
      </c>
      <c r="H10" s="34">
        <f>SUM(F10:G10)</f>
        <v>48</v>
      </c>
      <c r="I10" s="34"/>
      <c r="J10" s="55">
        <f t="shared" si="0"/>
        <v>72</v>
      </c>
      <c r="K10" s="55">
        <f t="shared" si="0"/>
        <v>56</v>
      </c>
      <c r="L10" s="55">
        <f t="shared" si="1"/>
        <v>128</v>
      </c>
    </row>
    <row r="11" spans="1:12" ht="12.75">
      <c r="A11" s="20" t="s">
        <v>76</v>
      </c>
      <c r="B11" s="57">
        <f>SUM(B12:B22)</f>
        <v>133</v>
      </c>
      <c r="C11" s="57">
        <f>SUM(C12:C22)</f>
        <v>90</v>
      </c>
      <c r="D11" s="57">
        <f>SUM(D12:D22)</f>
        <v>223</v>
      </c>
      <c r="E11" s="65"/>
      <c r="F11" s="65">
        <f>SUM(F12:F22)</f>
        <v>176</v>
      </c>
      <c r="G11" s="65">
        <f>SUM(G12:G22)</f>
        <v>130</v>
      </c>
      <c r="H11" s="65">
        <f>SUM(H12:H22)</f>
        <v>306</v>
      </c>
      <c r="I11" s="65"/>
      <c r="J11" s="57">
        <f t="shared" si="0"/>
        <v>309</v>
      </c>
      <c r="K11" s="57">
        <f t="shared" si="0"/>
        <v>220</v>
      </c>
      <c r="L11" s="57">
        <f t="shared" si="1"/>
        <v>529</v>
      </c>
    </row>
    <row r="12" spans="1:12" ht="12.75">
      <c r="A12" s="39" t="s">
        <v>36</v>
      </c>
      <c r="B12" s="55">
        <v>6</v>
      </c>
      <c r="C12" s="55">
        <v>2</v>
      </c>
      <c r="D12" s="55">
        <f>SUM(B12:C12)</f>
        <v>8</v>
      </c>
      <c r="E12" s="34"/>
      <c r="F12" s="55">
        <v>4</v>
      </c>
      <c r="G12" s="55">
        <v>2</v>
      </c>
      <c r="H12" s="55">
        <f>SUM(F12:G12)</f>
        <v>6</v>
      </c>
      <c r="I12" s="34"/>
      <c r="J12" s="55">
        <f t="shared" si="0"/>
        <v>10</v>
      </c>
      <c r="K12" s="55">
        <f t="shared" si="0"/>
        <v>4</v>
      </c>
      <c r="L12" s="55">
        <f t="shared" si="1"/>
        <v>14</v>
      </c>
    </row>
    <row r="13" spans="1:12" ht="12.75">
      <c r="A13" s="1" t="s">
        <v>37</v>
      </c>
      <c r="B13" s="13">
        <v>11</v>
      </c>
      <c r="C13" s="13">
        <v>10</v>
      </c>
      <c r="D13" s="55">
        <f aca="true" t="shared" si="2" ref="D13:D22">SUM(B13:C13)</f>
        <v>21</v>
      </c>
      <c r="E13" s="35"/>
      <c r="F13" s="13">
        <v>12</v>
      </c>
      <c r="G13" s="13">
        <v>11</v>
      </c>
      <c r="H13" s="55">
        <f aca="true" t="shared" si="3" ref="H13:H22">SUM(F13:G13)</f>
        <v>23</v>
      </c>
      <c r="I13" s="35"/>
      <c r="J13" s="55">
        <f aca="true" t="shared" si="4" ref="J13:J23">B13+F13</f>
        <v>23</v>
      </c>
      <c r="K13" s="55">
        <f>C13+G13</f>
        <v>21</v>
      </c>
      <c r="L13" s="55">
        <f t="shared" si="1"/>
        <v>44</v>
      </c>
    </row>
    <row r="14" spans="1:12" ht="12.75">
      <c r="A14" s="1" t="s">
        <v>38</v>
      </c>
      <c r="B14" s="1">
        <v>10</v>
      </c>
      <c r="C14" s="1">
        <v>7</v>
      </c>
      <c r="D14" s="55">
        <f t="shared" si="2"/>
        <v>17</v>
      </c>
      <c r="F14" s="1">
        <v>14</v>
      </c>
      <c r="G14" s="1">
        <v>11</v>
      </c>
      <c r="H14" s="55">
        <f t="shared" si="3"/>
        <v>25</v>
      </c>
      <c r="J14" s="55">
        <f t="shared" si="4"/>
        <v>24</v>
      </c>
      <c r="K14" s="55">
        <f>C14+G14</f>
        <v>18</v>
      </c>
      <c r="L14" s="55">
        <f t="shared" si="1"/>
        <v>42</v>
      </c>
    </row>
    <row r="15" spans="1:12" ht="12.75">
      <c r="A15" s="1" t="s">
        <v>39</v>
      </c>
      <c r="B15" s="1">
        <v>4</v>
      </c>
      <c r="C15" s="1">
        <v>2</v>
      </c>
      <c r="D15" s="55">
        <f t="shared" si="2"/>
        <v>6</v>
      </c>
      <c r="F15" s="1">
        <v>1</v>
      </c>
      <c r="G15" s="1">
        <v>4</v>
      </c>
      <c r="H15" s="55">
        <f t="shared" si="3"/>
        <v>5</v>
      </c>
      <c r="J15" s="55">
        <f t="shared" si="4"/>
        <v>5</v>
      </c>
      <c r="K15" s="55">
        <f>C15+G15</f>
        <v>6</v>
      </c>
      <c r="L15" s="55">
        <f t="shared" si="1"/>
        <v>11</v>
      </c>
    </row>
    <row r="16" spans="1:12" ht="12.75">
      <c r="A16" s="1" t="s">
        <v>40</v>
      </c>
      <c r="B16" s="1">
        <v>6</v>
      </c>
      <c r="C16" s="1">
        <v>5</v>
      </c>
      <c r="D16" s="55">
        <f t="shared" si="2"/>
        <v>11</v>
      </c>
      <c r="F16" s="1">
        <v>15</v>
      </c>
      <c r="G16" s="1">
        <v>18</v>
      </c>
      <c r="H16" s="55">
        <f t="shared" si="3"/>
        <v>33</v>
      </c>
      <c r="J16" s="55">
        <f t="shared" si="4"/>
        <v>21</v>
      </c>
      <c r="K16" s="55">
        <f>C16+G16</f>
        <v>23</v>
      </c>
      <c r="L16" s="55">
        <f t="shared" si="1"/>
        <v>44</v>
      </c>
    </row>
    <row r="17" spans="1:12" ht="12.75">
      <c r="A17" s="1" t="s">
        <v>41</v>
      </c>
      <c r="B17" s="1">
        <v>7</v>
      </c>
      <c r="C17" s="1">
        <v>4</v>
      </c>
      <c r="D17" s="55">
        <f t="shared" si="2"/>
        <v>11</v>
      </c>
      <c r="F17" s="1">
        <v>15</v>
      </c>
      <c r="G17" s="1">
        <v>9</v>
      </c>
      <c r="H17" s="55">
        <f t="shared" si="3"/>
        <v>24</v>
      </c>
      <c r="J17" s="55">
        <f t="shared" si="4"/>
        <v>22</v>
      </c>
      <c r="K17" s="55">
        <f>C17+G17</f>
        <v>13</v>
      </c>
      <c r="L17" s="55">
        <f t="shared" si="1"/>
        <v>35</v>
      </c>
    </row>
    <row r="18" spans="1:12" ht="12.75">
      <c r="A18" s="1" t="s">
        <v>42</v>
      </c>
      <c r="B18" s="1">
        <v>2</v>
      </c>
      <c r="C18" s="60" t="s">
        <v>35</v>
      </c>
      <c r="D18" s="55">
        <f t="shared" si="2"/>
        <v>2</v>
      </c>
      <c r="F18" s="1">
        <v>3</v>
      </c>
      <c r="G18" s="1">
        <v>4</v>
      </c>
      <c r="H18" s="55">
        <f t="shared" si="3"/>
        <v>7</v>
      </c>
      <c r="J18" s="55">
        <f t="shared" si="4"/>
        <v>5</v>
      </c>
      <c r="K18" s="55">
        <f>G18</f>
        <v>4</v>
      </c>
      <c r="L18" s="55">
        <f t="shared" si="1"/>
        <v>9</v>
      </c>
    </row>
    <row r="19" spans="1:12" ht="12.75">
      <c r="A19" s="1" t="s">
        <v>43</v>
      </c>
      <c r="B19" s="1">
        <v>6</v>
      </c>
      <c r="C19" s="1">
        <v>5</v>
      </c>
      <c r="D19" s="55">
        <f t="shared" si="2"/>
        <v>11</v>
      </c>
      <c r="F19" s="1">
        <v>31</v>
      </c>
      <c r="G19" s="1">
        <v>12</v>
      </c>
      <c r="H19" s="55">
        <f t="shared" si="3"/>
        <v>43</v>
      </c>
      <c r="J19" s="55">
        <f t="shared" si="4"/>
        <v>37</v>
      </c>
      <c r="K19" s="55">
        <f>C19+G19</f>
        <v>17</v>
      </c>
      <c r="L19" s="55">
        <f t="shared" si="1"/>
        <v>54</v>
      </c>
    </row>
    <row r="20" spans="1:12" ht="12.75">
      <c r="A20" s="1" t="s">
        <v>44</v>
      </c>
      <c r="B20" s="1">
        <v>26</v>
      </c>
      <c r="C20" s="1">
        <v>17</v>
      </c>
      <c r="D20" s="55">
        <f t="shared" si="2"/>
        <v>43</v>
      </c>
      <c r="F20" s="1">
        <v>16</v>
      </c>
      <c r="G20" s="1">
        <v>30</v>
      </c>
      <c r="H20" s="55">
        <f t="shared" si="3"/>
        <v>46</v>
      </c>
      <c r="J20" s="55">
        <f t="shared" si="4"/>
        <v>42</v>
      </c>
      <c r="K20" s="55">
        <f>C20+G20</f>
        <v>47</v>
      </c>
      <c r="L20" s="55">
        <f t="shared" si="1"/>
        <v>89</v>
      </c>
    </row>
    <row r="21" spans="1:12" ht="12.75">
      <c r="A21" s="1" t="s">
        <v>45</v>
      </c>
      <c r="B21" s="1">
        <v>51</v>
      </c>
      <c r="C21" s="1">
        <v>36</v>
      </c>
      <c r="D21" s="55">
        <f t="shared" si="2"/>
        <v>87</v>
      </c>
      <c r="F21" s="1">
        <v>58</v>
      </c>
      <c r="G21" s="1">
        <v>26</v>
      </c>
      <c r="H21" s="55">
        <f t="shared" si="3"/>
        <v>84</v>
      </c>
      <c r="J21" s="55">
        <f t="shared" si="4"/>
        <v>109</v>
      </c>
      <c r="K21" s="55">
        <f>C21+G21</f>
        <v>62</v>
      </c>
      <c r="L21" s="55">
        <f t="shared" si="1"/>
        <v>171</v>
      </c>
    </row>
    <row r="22" spans="1:12" ht="12.75">
      <c r="A22" s="1" t="s">
        <v>46</v>
      </c>
      <c r="B22" s="1">
        <v>4</v>
      </c>
      <c r="C22" s="1">
        <v>2</v>
      </c>
      <c r="D22" s="55">
        <f t="shared" si="2"/>
        <v>6</v>
      </c>
      <c r="F22" s="1">
        <v>7</v>
      </c>
      <c r="G22" s="1">
        <v>3</v>
      </c>
      <c r="H22" s="55">
        <f t="shared" si="3"/>
        <v>10</v>
      </c>
      <c r="J22" s="55">
        <f t="shared" si="4"/>
        <v>11</v>
      </c>
      <c r="K22" s="55">
        <f>C22+G22</f>
        <v>5</v>
      </c>
      <c r="L22" s="55">
        <f t="shared" si="1"/>
        <v>16</v>
      </c>
    </row>
    <row r="23" spans="1:12" ht="12.75">
      <c r="A23" s="62" t="s">
        <v>77</v>
      </c>
      <c r="B23" s="63">
        <f>SUM(B24:B32)</f>
        <v>50</v>
      </c>
      <c r="C23" s="63">
        <f>SUM(C24:C32)</f>
        <v>11</v>
      </c>
      <c r="D23" s="63">
        <f>SUM(D24:D32)</f>
        <v>61</v>
      </c>
      <c r="E23" s="64"/>
      <c r="F23" s="63">
        <f>SUM(F24:F32)</f>
        <v>30</v>
      </c>
      <c r="G23" s="63">
        <f>SUM(G24:G32)</f>
        <v>13</v>
      </c>
      <c r="H23" s="63">
        <f>SUM(H24:H32)</f>
        <v>43</v>
      </c>
      <c r="I23" s="64"/>
      <c r="J23" s="57">
        <f t="shared" si="4"/>
        <v>80</v>
      </c>
      <c r="K23" s="57">
        <f>C23+G23</f>
        <v>24</v>
      </c>
      <c r="L23" s="57">
        <f t="shared" si="1"/>
        <v>104</v>
      </c>
    </row>
    <row r="24" spans="1:12" ht="12.75">
      <c r="A24" s="45" t="s">
        <v>48</v>
      </c>
      <c r="B24" s="1">
        <v>2</v>
      </c>
      <c r="C24" s="1">
        <v>3</v>
      </c>
      <c r="D24" s="1">
        <f>SUM(B24:C24)</f>
        <v>5</v>
      </c>
      <c r="F24" s="1">
        <v>1</v>
      </c>
      <c r="G24" s="60" t="s">
        <v>35</v>
      </c>
      <c r="H24" s="1">
        <f aca="true" t="shared" si="5" ref="H24:H29">SUM(F24:G24)</f>
        <v>1</v>
      </c>
      <c r="J24" s="55">
        <f>B24+F24</f>
        <v>3</v>
      </c>
      <c r="K24" s="55">
        <f>C24</f>
        <v>3</v>
      </c>
      <c r="L24" s="55">
        <f t="shared" si="1"/>
        <v>6</v>
      </c>
    </row>
    <row r="25" spans="1:12" ht="12.75">
      <c r="A25" s="45" t="s">
        <v>49</v>
      </c>
      <c r="B25" s="1">
        <v>4</v>
      </c>
      <c r="C25" s="60" t="s">
        <v>35</v>
      </c>
      <c r="D25" s="1">
        <f>SUM(B25:C25)</f>
        <v>4</v>
      </c>
      <c r="F25" s="1">
        <v>3</v>
      </c>
      <c r="G25" s="60" t="s">
        <v>35</v>
      </c>
      <c r="H25" s="1">
        <f t="shared" si="5"/>
        <v>3</v>
      </c>
      <c r="J25" s="55">
        <f>B25+F25</f>
        <v>7</v>
      </c>
      <c r="K25" s="61" t="s">
        <v>35</v>
      </c>
      <c r="L25" s="55">
        <f t="shared" si="1"/>
        <v>7</v>
      </c>
    </row>
    <row r="26" spans="1:12" ht="12.75">
      <c r="A26" s="45" t="s">
        <v>50</v>
      </c>
      <c r="B26" s="1">
        <v>5</v>
      </c>
      <c r="C26" s="60" t="s">
        <v>35</v>
      </c>
      <c r="D26" s="1">
        <f>SUM(B26:C26)</f>
        <v>5</v>
      </c>
      <c r="F26" s="1">
        <v>1</v>
      </c>
      <c r="G26" s="1">
        <v>1</v>
      </c>
      <c r="H26" s="1">
        <f t="shared" si="5"/>
        <v>2</v>
      </c>
      <c r="J26" s="55">
        <f>B26+F26</f>
        <v>6</v>
      </c>
      <c r="K26" s="55">
        <f>G26</f>
        <v>1</v>
      </c>
      <c r="L26" s="55">
        <f t="shared" si="1"/>
        <v>7</v>
      </c>
    </row>
    <row r="27" spans="1:12" ht="12.75">
      <c r="A27" s="45" t="s">
        <v>51</v>
      </c>
      <c r="B27" s="1">
        <v>12</v>
      </c>
      <c r="C27" s="1">
        <v>2</v>
      </c>
      <c r="D27" s="1">
        <f>SUM(B27:C27)</f>
        <v>14</v>
      </c>
      <c r="F27" s="1">
        <v>11</v>
      </c>
      <c r="G27" s="60" t="s">
        <v>35</v>
      </c>
      <c r="H27" s="1">
        <f t="shared" si="5"/>
        <v>11</v>
      </c>
      <c r="J27" s="55">
        <f>B27+F27</f>
        <v>23</v>
      </c>
      <c r="K27" s="55">
        <f>C27</f>
        <v>2</v>
      </c>
      <c r="L27" s="55">
        <f t="shared" si="1"/>
        <v>25</v>
      </c>
    </row>
    <row r="28" spans="1:12" ht="12.75">
      <c r="A28" s="45" t="s">
        <v>56</v>
      </c>
      <c r="B28" s="1">
        <v>3</v>
      </c>
      <c r="C28" s="60">
        <v>1</v>
      </c>
      <c r="D28" s="1">
        <f>SUM(B28:C28)</f>
        <v>4</v>
      </c>
      <c r="F28" s="1">
        <v>1</v>
      </c>
      <c r="G28" s="1">
        <v>7</v>
      </c>
      <c r="H28" s="1">
        <f t="shared" si="5"/>
        <v>8</v>
      </c>
      <c r="J28" s="55">
        <f>B28+F28</f>
        <v>4</v>
      </c>
      <c r="K28" s="55">
        <f>C28+G28</f>
        <v>8</v>
      </c>
      <c r="L28" s="55">
        <f t="shared" si="1"/>
        <v>12</v>
      </c>
    </row>
    <row r="29" spans="1:12" ht="12.75">
      <c r="A29" s="45" t="s">
        <v>52</v>
      </c>
      <c r="B29" s="60" t="s">
        <v>35</v>
      </c>
      <c r="C29" s="60" t="s">
        <v>35</v>
      </c>
      <c r="D29" s="60" t="s">
        <v>35</v>
      </c>
      <c r="F29" s="1">
        <v>1</v>
      </c>
      <c r="G29" s="1">
        <v>1</v>
      </c>
      <c r="H29" s="1">
        <f t="shared" si="5"/>
        <v>2</v>
      </c>
      <c r="J29" s="55">
        <f>F29</f>
        <v>1</v>
      </c>
      <c r="K29" s="55">
        <f>G29</f>
        <v>1</v>
      </c>
      <c r="L29" s="55">
        <f t="shared" si="1"/>
        <v>2</v>
      </c>
    </row>
    <row r="30" spans="1:12" ht="12.75">
      <c r="A30" s="45" t="s">
        <v>53</v>
      </c>
      <c r="B30" s="1">
        <v>1</v>
      </c>
      <c r="C30" s="60" t="s">
        <v>35</v>
      </c>
      <c r="D30" s="1">
        <f>SUM(B30:C30)</f>
        <v>1</v>
      </c>
      <c r="F30" s="60">
        <v>1</v>
      </c>
      <c r="G30" s="60" t="s">
        <v>35</v>
      </c>
      <c r="H30" s="60">
        <v>1</v>
      </c>
      <c r="J30" s="55">
        <f>B30+F30</f>
        <v>2</v>
      </c>
      <c r="K30" s="60" t="s">
        <v>35</v>
      </c>
      <c r="L30" s="55">
        <f t="shared" si="1"/>
        <v>2</v>
      </c>
    </row>
    <row r="31" spans="1:12" ht="12.75">
      <c r="A31" s="45" t="s">
        <v>54</v>
      </c>
      <c r="B31" s="1">
        <v>4</v>
      </c>
      <c r="C31" s="1">
        <v>2</v>
      </c>
      <c r="D31" s="1">
        <f>SUM(B31:C31)</f>
        <v>6</v>
      </c>
      <c r="F31" s="1">
        <v>1</v>
      </c>
      <c r="G31" s="60" t="s">
        <v>35</v>
      </c>
      <c r="H31" s="1">
        <f>SUM(F31:G31)</f>
        <v>1</v>
      </c>
      <c r="J31" s="55">
        <f>B31+F31</f>
        <v>5</v>
      </c>
      <c r="K31" s="55">
        <f>C31</f>
        <v>2</v>
      </c>
      <c r="L31" s="55">
        <f t="shared" si="1"/>
        <v>7</v>
      </c>
    </row>
    <row r="32" spans="1:12" ht="12.75">
      <c r="A32" s="45" t="s">
        <v>55</v>
      </c>
      <c r="B32" s="1">
        <v>19</v>
      </c>
      <c r="C32" s="1">
        <v>3</v>
      </c>
      <c r="D32" s="1">
        <f>SUM(B32:C32)</f>
        <v>22</v>
      </c>
      <c r="F32" s="1">
        <v>10</v>
      </c>
      <c r="G32" s="1">
        <v>4</v>
      </c>
      <c r="H32" s="1">
        <f>SUM(F32:G32)</f>
        <v>14</v>
      </c>
      <c r="J32" s="55">
        <f>B32+F32</f>
        <v>29</v>
      </c>
      <c r="K32" s="55">
        <f>C32+G32</f>
        <v>7</v>
      </c>
      <c r="L32" s="55">
        <f t="shared" si="1"/>
        <v>36</v>
      </c>
    </row>
    <row r="33" spans="1:12" ht="17.25" customHeight="1">
      <c r="A33" s="62" t="s">
        <v>68</v>
      </c>
      <c r="B33" s="63">
        <v>32</v>
      </c>
      <c r="C33" s="63">
        <v>20</v>
      </c>
      <c r="D33" s="63">
        <f>SUM(B33:C33)</f>
        <v>52</v>
      </c>
      <c r="E33" s="64"/>
      <c r="F33" s="63">
        <v>7</v>
      </c>
      <c r="G33" s="63">
        <v>8</v>
      </c>
      <c r="H33" s="63">
        <f>SUM(F33:G33)</f>
        <v>15</v>
      </c>
      <c r="I33" s="64"/>
      <c r="J33" s="57">
        <f>B33+F33</f>
        <v>39</v>
      </c>
      <c r="K33" s="57">
        <f>C33+G33</f>
        <v>28</v>
      </c>
      <c r="L33" s="57">
        <f t="shared" si="1"/>
        <v>67</v>
      </c>
    </row>
    <row r="34" spans="1:12" ht="17.25" customHeight="1">
      <c r="A34" s="56" t="s">
        <v>2</v>
      </c>
      <c r="B34" s="58">
        <f>B6+B11+B23+B33</f>
        <v>441</v>
      </c>
      <c r="C34" s="58">
        <f>C6+C11+C23+C33</f>
        <v>235</v>
      </c>
      <c r="D34" s="58">
        <f>D6+D11+D23+D33</f>
        <v>676</v>
      </c>
      <c r="E34" s="59"/>
      <c r="F34" s="58">
        <f>F6+F11+F23+F33</f>
        <v>335</v>
      </c>
      <c r="G34" s="58">
        <f>G6+G11+G23+G33</f>
        <v>250</v>
      </c>
      <c r="H34" s="58">
        <f>H6+H11+H23+H33</f>
        <v>585</v>
      </c>
      <c r="I34" s="59"/>
      <c r="J34" s="58">
        <f>B34+F34</f>
        <v>776</v>
      </c>
      <c r="K34" s="58">
        <f>C34+G34</f>
        <v>485</v>
      </c>
      <c r="L34" s="58">
        <f>D34+H34</f>
        <v>1261</v>
      </c>
    </row>
    <row r="35" spans="1:2" ht="27.75" customHeight="1">
      <c r="A35" s="42"/>
      <c r="B35" s="42"/>
    </row>
    <row r="36" spans="1:12" ht="59.25" customHeight="1">
      <c r="A36" s="89" t="s">
        <v>82</v>
      </c>
      <c r="B36" s="90"/>
      <c r="C36" s="90"/>
      <c r="D36" s="90"/>
      <c r="E36" s="90"/>
      <c r="F36" s="90"/>
      <c r="G36" s="90"/>
      <c r="H36" s="90"/>
      <c r="I36" s="90"/>
      <c r="J36" s="90"/>
      <c r="K36" s="90"/>
      <c r="L36" s="90"/>
    </row>
    <row r="64" ht="25.5" customHeight="1"/>
    <row r="65" ht="48.75" customHeight="1"/>
  </sheetData>
  <mergeCells count="3">
    <mergeCell ref="A3:L3"/>
    <mergeCell ref="A1:L1"/>
    <mergeCell ref="A36:L36"/>
  </mergeCells>
  <printOptions/>
  <pageMargins left="0.75" right="0.75" top="1" bottom="1" header="0.5" footer="0.5"/>
  <pageSetup horizontalDpi="600" verticalDpi="600" orientation="portrait" paperSize="9" r:id="rId2"/>
  <headerFooter alignWithMargins="0">
    <oddHeader>&amp;R&amp;P</oddHeader>
  </headerFooter>
  <drawing r:id="rId1"/>
</worksheet>
</file>

<file path=xl/worksheets/sheet5.xml><?xml version="1.0" encoding="utf-8"?>
<worksheet xmlns="http://schemas.openxmlformats.org/spreadsheetml/2006/main" xmlns:r="http://schemas.openxmlformats.org/officeDocument/2006/relationships">
  <dimension ref="A1:L35"/>
  <sheetViews>
    <sheetView workbookViewId="0" topLeftCell="A1">
      <selection activeCell="J13" sqref="J13"/>
    </sheetView>
  </sheetViews>
  <sheetFormatPr defaultColWidth="9.140625" defaultRowHeight="12.75"/>
  <cols>
    <col min="1" max="1" width="22.140625" style="0" customWidth="1"/>
    <col min="2" max="2" width="12.8515625" style="0" customWidth="1"/>
    <col min="3" max="3" width="12.421875" style="0" customWidth="1"/>
    <col min="4" max="5" width="10.7109375" style="0" customWidth="1"/>
  </cols>
  <sheetData>
    <row r="1" spans="1:5" ht="27" customHeight="1">
      <c r="A1" s="79" t="s">
        <v>78</v>
      </c>
      <c r="B1" s="81"/>
      <c r="C1" s="81"/>
      <c r="D1" s="81"/>
      <c r="E1" s="81"/>
    </row>
    <row r="2" spans="1:4" ht="7.5" customHeight="1">
      <c r="A2" s="25"/>
      <c r="B2" s="21"/>
      <c r="C2" s="21"/>
      <c r="D2" s="21"/>
    </row>
    <row r="3" spans="1:5" ht="40.5" customHeight="1">
      <c r="A3" s="71" t="s">
        <v>64</v>
      </c>
      <c r="B3" s="77"/>
      <c r="C3" s="77"/>
      <c r="D3" s="77"/>
      <c r="E3" s="87"/>
    </row>
    <row r="4" spans="1:5" ht="18.75" customHeight="1">
      <c r="A4" s="93" t="s">
        <v>28</v>
      </c>
      <c r="B4" s="93"/>
      <c r="C4" s="32" t="s">
        <v>1</v>
      </c>
      <c r="D4" s="32" t="s">
        <v>0</v>
      </c>
      <c r="E4" s="32" t="s">
        <v>2</v>
      </c>
    </row>
    <row r="5" spans="1:5" ht="30" customHeight="1">
      <c r="A5" s="94" t="s">
        <v>32</v>
      </c>
      <c r="B5" s="94"/>
      <c r="C5" s="1">
        <v>120</v>
      </c>
      <c r="D5" s="1">
        <v>129</v>
      </c>
      <c r="E5" s="1">
        <f aca="true" t="shared" si="0" ref="E5:E10">SUM(C5:D5)</f>
        <v>249</v>
      </c>
    </row>
    <row r="6" spans="1:6" ht="25.5" customHeight="1">
      <c r="A6" s="72" t="s">
        <v>30</v>
      </c>
      <c r="B6" s="72"/>
      <c r="C6" s="1">
        <v>6</v>
      </c>
      <c r="D6" s="1">
        <v>3</v>
      </c>
      <c r="E6" s="1">
        <f t="shared" si="0"/>
        <v>9</v>
      </c>
      <c r="F6" s="31"/>
    </row>
    <row r="7" spans="1:5" ht="25.5" customHeight="1">
      <c r="A7" s="72" t="s">
        <v>31</v>
      </c>
      <c r="B7" s="72"/>
      <c r="C7" s="1">
        <v>51</v>
      </c>
      <c r="D7" s="1">
        <v>30</v>
      </c>
      <c r="E7" s="1">
        <f t="shared" si="0"/>
        <v>81</v>
      </c>
    </row>
    <row r="8" spans="1:7" ht="25.5" customHeight="1">
      <c r="A8" s="72" t="s">
        <v>26</v>
      </c>
      <c r="B8" s="72"/>
      <c r="C8" s="1">
        <v>14</v>
      </c>
      <c r="D8" s="1">
        <v>9</v>
      </c>
      <c r="E8" s="1">
        <f t="shared" si="0"/>
        <v>23</v>
      </c>
      <c r="G8" s="15"/>
    </row>
    <row r="9" spans="1:5" ht="25.5" customHeight="1">
      <c r="A9" s="72" t="s">
        <v>29</v>
      </c>
      <c r="B9" s="72"/>
      <c r="C9" s="1">
        <v>186</v>
      </c>
      <c r="D9" s="1">
        <v>62</v>
      </c>
      <c r="E9" s="1">
        <f t="shared" si="0"/>
        <v>248</v>
      </c>
    </row>
    <row r="10" spans="1:5" ht="25.5" customHeight="1">
      <c r="A10" s="92" t="s">
        <v>79</v>
      </c>
      <c r="B10" s="92"/>
      <c r="C10" s="39">
        <v>63</v>
      </c>
      <c r="D10" s="39">
        <v>3</v>
      </c>
      <c r="E10" s="1">
        <f t="shared" si="0"/>
        <v>66</v>
      </c>
    </row>
    <row r="11" spans="1:7" ht="25.5" customHeight="1">
      <c r="A11" s="69" t="s">
        <v>2</v>
      </c>
      <c r="B11" s="69"/>
      <c r="C11" s="2">
        <f>SUM(C5:C10)</f>
        <v>440</v>
      </c>
      <c r="D11" s="2">
        <f>SUM(D5:D10)</f>
        <v>236</v>
      </c>
      <c r="E11" s="2">
        <f>SUM(E5:E10)</f>
        <v>676</v>
      </c>
      <c r="G11" s="15"/>
    </row>
    <row r="12" spans="1:7" ht="24" customHeight="1">
      <c r="A12" s="18"/>
      <c r="B12" s="18"/>
      <c r="C12" s="39"/>
      <c r="D12" s="39"/>
      <c r="E12" s="39"/>
      <c r="G12" s="15"/>
    </row>
    <row r="13" spans="1:5" ht="12.75" customHeight="1">
      <c r="A13" s="70"/>
      <c r="B13" s="75"/>
      <c r="C13" s="75"/>
      <c r="D13" s="75"/>
      <c r="E13" s="81"/>
    </row>
    <row r="14" spans="1:6" ht="12.75" customHeight="1">
      <c r="A14" s="16"/>
      <c r="B14" s="13"/>
      <c r="C14" s="13"/>
      <c r="D14" s="13"/>
      <c r="E14" s="5"/>
      <c r="F14" s="15"/>
    </row>
    <row r="15" spans="1:6" ht="20.25" customHeight="1">
      <c r="A15" s="16"/>
      <c r="B15" s="13"/>
      <c r="C15" s="13"/>
      <c r="D15" s="13"/>
      <c r="E15" s="5"/>
      <c r="F15" s="15"/>
    </row>
    <row r="16" spans="1:12" ht="12.75" customHeight="1">
      <c r="A16" s="51"/>
      <c r="B16" s="51"/>
      <c r="C16" s="52"/>
      <c r="D16" s="52"/>
      <c r="E16" s="52"/>
      <c r="F16" s="52"/>
      <c r="G16" s="52"/>
      <c r="H16" s="52"/>
      <c r="I16" s="52"/>
      <c r="J16" s="30"/>
      <c r="K16" s="30"/>
      <c r="L16" s="5"/>
    </row>
    <row r="17" spans="1:12" ht="12.75" customHeight="1">
      <c r="A17" s="22"/>
      <c r="B17" s="22"/>
      <c r="C17" s="23"/>
      <c r="D17" s="23"/>
      <c r="E17" s="23"/>
      <c r="F17" s="23"/>
      <c r="G17" s="23"/>
      <c r="H17" s="23"/>
      <c r="I17" s="23"/>
      <c r="J17" s="24"/>
      <c r="K17" s="24"/>
      <c r="L17" s="5"/>
    </row>
    <row r="18" spans="1:12" ht="12.75" customHeight="1">
      <c r="A18" s="50"/>
      <c r="B18" s="50"/>
      <c r="C18" s="50"/>
      <c r="D18" s="50"/>
      <c r="E18" s="50"/>
      <c r="F18" s="50"/>
      <c r="G18" s="50"/>
      <c r="H18" s="50"/>
      <c r="I18" s="50"/>
      <c r="J18" s="50"/>
      <c r="K18" s="30"/>
      <c r="L18" s="30"/>
    </row>
    <row r="19" spans="1:12" ht="12" customHeight="1">
      <c r="A19" s="18"/>
      <c r="B19" s="47"/>
      <c r="C19" s="47"/>
      <c r="D19" s="47"/>
      <c r="E19" s="19"/>
      <c r="F19" s="47"/>
      <c r="G19" s="47"/>
      <c r="H19" s="47"/>
      <c r="I19" s="19"/>
      <c r="J19" s="47"/>
      <c r="K19" s="47"/>
      <c r="L19" s="47"/>
    </row>
    <row r="20" spans="1:12" ht="12" customHeight="1">
      <c r="A20" s="5"/>
      <c r="B20" s="48"/>
      <c r="C20" s="48"/>
      <c r="D20" s="48"/>
      <c r="E20" s="49"/>
      <c r="F20" s="48"/>
      <c r="G20" s="48"/>
      <c r="H20" s="48"/>
      <c r="I20" s="49"/>
      <c r="J20" s="48"/>
      <c r="K20" s="48"/>
      <c r="L20" s="48"/>
    </row>
    <row r="21" spans="1:12" ht="12" customHeight="1">
      <c r="A21" s="14"/>
      <c r="B21" s="35"/>
      <c r="C21" s="35"/>
      <c r="D21" s="37"/>
      <c r="E21" s="38"/>
      <c r="F21" s="35"/>
      <c r="G21" s="35"/>
      <c r="H21" s="37"/>
      <c r="I21" s="38"/>
      <c r="J21" s="35"/>
      <c r="K21" s="35"/>
      <c r="L21" s="37"/>
    </row>
    <row r="22" spans="1:12" ht="12" customHeight="1">
      <c r="A22" s="16"/>
      <c r="B22" s="35"/>
      <c r="C22" s="35"/>
      <c r="D22" s="37"/>
      <c r="E22" s="35"/>
      <c r="F22" s="35"/>
      <c r="G22" s="35"/>
      <c r="H22" s="37"/>
      <c r="I22" s="35"/>
      <c r="J22" s="35"/>
      <c r="K22" s="35"/>
      <c r="L22" s="37"/>
    </row>
    <row r="23" spans="1:12" ht="12" customHeight="1">
      <c r="A23" s="16"/>
      <c r="B23" s="35"/>
      <c r="C23" s="35"/>
      <c r="D23" s="37"/>
      <c r="E23" s="35"/>
      <c r="F23" s="35"/>
      <c r="G23" s="35"/>
      <c r="H23" s="37"/>
      <c r="I23" s="35"/>
      <c r="J23" s="35"/>
      <c r="K23" s="35"/>
      <c r="L23" s="37"/>
    </row>
    <row r="24" spans="1:12" ht="15" customHeight="1">
      <c r="A24" s="16"/>
      <c r="B24" s="35"/>
      <c r="C24" s="35"/>
      <c r="D24" s="37"/>
      <c r="E24" s="35"/>
      <c r="F24" s="35"/>
      <c r="G24" s="35"/>
      <c r="H24" s="37"/>
      <c r="I24" s="35"/>
      <c r="J24" s="35"/>
      <c r="K24" s="35"/>
      <c r="L24" s="37"/>
    </row>
    <row r="25" spans="1:12" ht="12.75" customHeight="1">
      <c r="A25" s="16"/>
      <c r="B25" s="35"/>
      <c r="C25" s="35"/>
      <c r="D25" s="37"/>
      <c r="E25" s="35"/>
      <c r="F25" s="35"/>
      <c r="G25" s="35"/>
      <c r="H25" s="37"/>
      <c r="I25" s="35"/>
      <c r="J25" s="35"/>
      <c r="K25" s="35"/>
      <c r="L25" s="37"/>
    </row>
    <row r="26" spans="1:12" ht="12" customHeight="1">
      <c r="A26" s="16"/>
      <c r="B26" s="35"/>
      <c r="C26" s="35"/>
      <c r="D26" s="37"/>
      <c r="E26" s="35"/>
      <c r="F26" s="35"/>
      <c r="G26" s="35"/>
      <c r="H26" s="37"/>
      <c r="I26" s="35"/>
      <c r="J26" s="35"/>
      <c r="K26" s="35"/>
      <c r="L26" s="37"/>
    </row>
    <row r="27" spans="1:12" ht="12" customHeight="1">
      <c r="A27" s="16"/>
      <c r="B27" s="35"/>
      <c r="C27" s="35"/>
      <c r="D27" s="37"/>
      <c r="E27" s="35"/>
      <c r="F27" s="35"/>
      <c r="G27" s="35"/>
      <c r="H27" s="37"/>
      <c r="I27" s="35"/>
      <c r="J27" s="35"/>
      <c r="K27" s="35"/>
      <c r="L27" s="37"/>
    </row>
    <row r="28" spans="1:12" ht="12" customHeight="1">
      <c r="A28" s="16"/>
      <c r="B28" s="35"/>
      <c r="C28" s="35"/>
      <c r="D28" s="37"/>
      <c r="E28" s="35"/>
      <c r="F28" s="35"/>
      <c r="G28" s="35"/>
      <c r="H28" s="37"/>
      <c r="I28" s="35"/>
      <c r="J28" s="35"/>
      <c r="K28" s="35"/>
      <c r="L28" s="37"/>
    </row>
    <row r="29" spans="1:12" ht="12" customHeight="1">
      <c r="A29" s="16"/>
      <c r="B29" s="35"/>
      <c r="C29" s="35"/>
      <c r="D29" s="35"/>
      <c r="E29" s="35"/>
      <c r="F29" s="35"/>
      <c r="G29" s="35"/>
      <c r="H29" s="35"/>
      <c r="I29" s="35"/>
      <c r="J29" s="35"/>
      <c r="K29" s="35"/>
      <c r="L29" s="35"/>
    </row>
    <row r="30" spans="1:12" ht="12" customHeight="1">
      <c r="A30" s="5"/>
      <c r="B30" s="5"/>
      <c r="C30" s="5"/>
      <c r="D30" s="5"/>
      <c r="E30" s="5"/>
      <c r="F30" s="17"/>
      <c r="G30" s="17"/>
      <c r="H30" s="5"/>
      <c r="I30" s="5"/>
      <c r="J30" s="5"/>
      <c r="K30" s="5"/>
      <c r="L30" s="5"/>
    </row>
    <row r="31" spans="1:12" ht="12" customHeight="1">
      <c r="A31" s="16"/>
      <c r="B31" s="39"/>
      <c r="C31" s="39"/>
      <c r="D31" s="39"/>
      <c r="E31" s="5"/>
      <c r="F31" s="5"/>
      <c r="G31" s="5"/>
      <c r="H31" s="5"/>
      <c r="I31" s="5"/>
      <c r="J31" s="5"/>
      <c r="K31" s="5"/>
      <c r="L31" s="5"/>
    </row>
    <row r="32" spans="1:12" ht="12" customHeight="1">
      <c r="A32" s="16"/>
      <c r="B32" s="39"/>
      <c r="C32" s="39"/>
      <c r="D32" s="39"/>
      <c r="E32" s="5"/>
      <c r="F32" s="5"/>
      <c r="G32" s="5"/>
      <c r="H32" s="5"/>
      <c r="I32" s="5"/>
      <c r="J32" s="5"/>
      <c r="K32" s="5"/>
      <c r="L32" s="5"/>
    </row>
    <row r="33" spans="1:4" ht="12" customHeight="1">
      <c r="A33" s="7"/>
      <c r="B33" s="1"/>
      <c r="C33" s="1"/>
      <c r="D33" s="1"/>
    </row>
    <row r="34" spans="1:4" ht="15" customHeight="1">
      <c r="A34" s="16"/>
      <c r="B34" s="13"/>
      <c r="C34" s="13"/>
      <c r="D34" s="13"/>
    </row>
    <row r="35" spans="1:4" ht="12.75" customHeight="1">
      <c r="A35" s="18"/>
      <c r="B35" s="19"/>
      <c r="C35" s="19"/>
      <c r="D35" s="19"/>
    </row>
  </sheetData>
  <mergeCells count="11">
    <mergeCell ref="A1:E1"/>
    <mergeCell ref="A4:B4"/>
    <mergeCell ref="A5:B5"/>
    <mergeCell ref="A6:B6"/>
    <mergeCell ref="A10:B10"/>
    <mergeCell ref="A11:B11"/>
    <mergeCell ref="A13:E13"/>
    <mergeCell ref="A3:E3"/>
    <mergeCell ref="A7:B7"/>
    <mergeCell ref="A8:B8"/>
    <mergeCell ref="A9:B9"/>
  </mergeCells>
  <printOptions/>
  <pageMargins left="0.75" right="0.75" top="1" bottom="1" header="0.5" footer="0.5"/>
  <pageSetup horizontalDpi="600" verticalDpi="600" orientation="portrait" paperSize="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Kristina Melander</cp:lastModifiedBy>
  <cp:lastPrinted>2004-11-28T13:51:35Z</cp:lastPrinted>
  <dcterms:created xsi:type="dcterms:W3CDTF">2001-10-12T10:51:08Z</dcterms:created>
  <dcterms:modified xsi:type="dcterms:W3CDTF">2007-06-12T14:48:00Z</dcterms:modified>
  <cp:category/>
  <cp:version/>
  <cp:contentType/>
  <cp:contentStatus/>
</cp:coreProperties>
</file>