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0" windowWidth="10665" windowHeight="12870" tabRatio="841" activeTab="0"/>
  </bookViews>
  <sheets>
    <sheet name="3.1a, 3.1b" sheetId="1" r:id="rId1"/>
    <sheet name="3.2" sheetId="2" r:id="rId2"/>
    <sheet name="3.3a" sheetId="3" r:id="rId3"/>
    <sheet name="3.3b,3.3c" sheetId="4" r:id="rId4"/>
    <sheet name="3.4a" sheetId="5" r:id="rId5"/>
    <sheet name="3.4b" sheetId="6" r:id="rId6"/>
    <sheet name="3.4c" sheetId="7" r:id="rId7"/>
    <sheet name="3.5a" sheetId="8" r:id="rId8"/>
    <sheet name="3.5b" sheetId="9" r:id="rId9"/>
    <sheet name="3.5c" sheetId="10" r:id="rId10"/>
    <sheet name="3.6a" sheetId="11" r:id="rId11"/>
    <sheet name="3.6b" sheetId="12" r:id="rId12"/>
    <sheet name="3.6c" sheetId="13" r:id="rId13"/>
    <sheet name="3.7" sheetId="14" r:id="rId14"/>
    <sheet name="3.8a" sheetId="15" r:id="rId15"/>
    <sheet name="3.8b" sheetId="16" r:id="rId16"/>
    <sheet name="3.8c" sheetId="17" r:id="rId17"/>
    <sheet name="3.9,3.10" sheetId="18" r:id="rId18"/>
    <sheet name="3.11a" sheetId="19" r:id="rId19"/>
    <sheet name="3.11b" sheetId="20" r:id="rId20"/>
  </sheets>
  <definedNames/>
  <calcPr fullCalcOnLoad="1"/>
</workbook>
</file>

<file path=xl/sharedStrings.xml><?xml version="1.0" encoding="utf-8"?>
<sst xmlns="http://schemas.openxmlformats.org/spreadsheetml/2006/main" count="981" uniqueCount="242">
  <si>
    <r>
      <t>Tabell 3.7    Antal personer som fått avslag på ansökan om studiemedel</t>
    </r>
    <r>
      <rPr>
        <b/>
        <sz val="10"/>
        <rFont val="Arial"/>
        <family val="2"/>
      </rPr>
      <t xml:space="preserve">, fördelat på 
                    utbildningsnivå, skolform, kön och avslagsgrund, 2010/11  </t>
    </r>
  </si>
  <si>
    <r>
      <t xml:space="preserve">
Gymnasie-
skola 
m.m.</t>
    </r>
    <r>
      <rPr>
        <vertAlign val="superscript"/>
        <sz val="8.5"/>
        <rFont val="Arial"/>
        <family val="2"/>
      </rPr>
      <t>1</t>
    </r>
    <r>
      <rPr>
        <sz val="8.5"/>
        <rFont val="Arial"/>
        <family val="2"/>
      </rPr>
      <t xml:space="preserve">
</t>
    </r>
  </si>
  <si>
    <r>
      <t>Övriga</t>
    </r>
    <r>
      <rPr>
        <vertAlign val="superscript"/>
        <sz val="8.5"/>
        <rFont val="Arial"/>
        <family val="2"/>
      </rPr>
      <t>2</t>
    </r>
    <r>
      <rPr>
        <sz val="8.5"/>
        <rFont val="Arial"/>
        <family val="2"/>
      </rPr>
      <t xml:space="preserve">
</t>
    </r>
  </si>
  <si>
    <r>
      <t>varav med följande 
avslagsmotivering</t>
    </r>
    <r>
      <rPr>
        <vertAlign val="superscript"/>
        <sz val="8.5"/>
        <rFont val="Arial"/>
        <family val="2"/>
      </rPr>
      <t>4, 5</t>
    </r>
  </si>
  <si>
    <r>
      <t>Totalt antal som 
fått avslag</t>
    </r>
    <r>
      <rPr>
        <b/>
        <vertAlign val="superscript"/>
        <sz val="8.5"/>
        <rFont val="Arial"/>
        <family val="2"/>
      </rPr>
      <t>3</t>
    </r>
  </si>
  <si>
    <r>
      <t>Tabell 3.9       Antal studerande med studiemedel</t>
    </r>
    <r>
      <rPr>
        <b/>
        <sz val="10"/>
        <rFont val="Arial"/>
        <family val="2"/>
      </rPr>
      <t xml:space="preserve"> som fått tilläggsbidrag, 
                       fördelat på kön och ålder, 2010/11</t>
    </r>
  </si>
  <si>
    <r>
      <t>Tabell 3.10      Antal barn vars föräldrar fått studiemedel</t>
    </r>
    <r>
      <rPr>
        <b/>
        <sz val="10"/>
        <rFont val="Arial"/>
        <family val="2"/>
      </rPr>
      <t xml:space="preserve"> och tilläggsbidrag, 
                        fördelat på kön och ålder, 2010/11</t>
    </r>
  </si>
  <si>
    <r>
      <t>Tabell 3.11a     Antal studerande med studiemedel</t>
    </r>
    <r>
      <rPr>
        <b/>
        <sz val="10"/>
        <rFont val="Arial"/>
        <family val="2"/>
      </rPr>
      <t xml:space="preserve"> som fått tilläggsbidrag, 
                         fördelat på kön, utbildningsnivå och antal barn, 2010/11</t>
    </r>
  </si>
  <si>
    <r>
      <t>Totalt</t>
    </r>
    <r>
      <rPr>
        <b/>
        <vertAlign val="superscript"/>
        <sz val="8"/>
        <rFont val="Arial"/>
        <family val="2"/>
      </rPr>
      <t>1</t>
    </r>
  </si>
  <si>
    <r>
      <t>Tabell 3.11b     Utbetalda belopp i tilläggsbidrag</t>
    </r>
    <r>
      <rPr>
        <b/>
        <sz val="10"/>
        <rFont val="Arial"/>
        <family val="2"/>
      </rPr>
      <t>, fördelat på kön, 
                         utbildningsnivå och antal barn, miljoner kronor, 2010/11</t>
    </r>
  </si>
  <si>
    <t xml:space="preserve">                       Number of students receiving reduced financial student aid 
                       due to reported income, by level of education, study tempo 
                       and sex, 2010/11</t>
  </si>
  <si>
    <t>Höstterminen 2010</t>
  </si>
  <si>
    <t>Vårterminen 2011</t>
  </si>
  <si>
    <t xml:space="preserve">                       Number of students with the basic grant receiving reduced 
                       financial student aid due to reported income, by level of 
                       education, study tempo and sex, 2010/11</t>
  </si>
  <si>
    <t xml:space="preserve">                       Number of students with the higher grant receiving reduced 
                       financial student aid due to reported income, by level of education, 
                       study tempo and sex, 2010/11</t>
  </si>
  <si>
    <t xml:space="preserve">                     Number of persons with rejected applications for financial student aid, by level of 
                     education, type of school, sex and grounds given for rejection, 2010/11</t>
  </si>
  <si>
    <t xml:space="preserve">                       Number of students receiving financial student aid for studies at compulsory 
                       school level and at upper secondary school level, by sex and county, 2010/11</t>
  </si>
  <si>
    <t xml:space="preserve">                       Number of students receiving basic grant for studies at compulsory school level 
                       and at upper secondary school level, by sex and county, 2010/11</t>
  </si>
  <si>
    <t xml:space="preserve">                       Number of students receiving higher grant at compulsory school level and at upper 
                       secondary school level, by sex and county, 2010/11</t>
  </si>
  <si>
    <t xml:space="preserve">                        Number of students receiving financial student aid and extra 
                        child allowance, by sex and age, 2010/11</t>
  </si>
  <si>
    <r>
      <t xml:space="preserve">                         Number of children with parents who receive financial student aid</t>
    </r>
    <r>
      <rPr>
        <sz val="10"/>
        <rFont val="Arial"/>
        <family val="2"/>
      </rPr>
      <t xml:space="preserve"> 
                         </t>
    </r>
    <r>
      <rPr>
        <sz val="10"/>
        <rFont val="Arial"/>
        <family val="0"/>
      </rPr>
      <t>and extra child allowance, by sex and age, 2010/11</t>
    </r>
  </si>
  <si>
    <t>Ålder 2010-12-31</t>
  </si>
  <si>
    <t xml:space="preserve">Ålder 2010-12-31
</t>
  </si>
  <si>
    <t xml:space="preserve">                          Number of students receiving financial student aid and 
                          extra child allowance, by sex, level of education and 
                          number of children, 2010/11</t>
  </si>
  <si>
    <t xml:space="preserve">                          Disbursed amount of extra child allowance, by sex, level of 
                          education and number of children, SEK million, 2010/11 </t>
  </si>
  <si>
    <t>Maximalt studiemedelsbelopp, kr</t>
  </si>
  <si>
    <t>Studiebidragets
andel av totala 
beloppet i %</t>
  </si>
  <si>
    <t>Studiebidrag</t>
  </si>
  <si>
    <t>Totalt</t>
  </si>
  <si>
    <t>Grundskolenivå</t>
  </si>
  <si>
    <t>Gymnasienivå</t>
  </si>
  <si>
    <t>Eftergymnasial nivå</t>
  </si>
  <si>
    <t xml:space="preserve">Komvux
</t>
  </si>
  <si>
    <t xml:space="preserve">Forskar-
utbildning
</t>
  </si>
  <si>
    <t>Heltid</t>
  </si>
  <si>
    <t xml:space="preserve">Män </t>
  </si>
  <si>
    <t>Kvinnor</t>
  </si>
  <si>
    <t>Deltid</t>
  </si>
  <si>
    <t>Män</t>
  </si>
  <si>
    <t xml:space="preserve">Folkhög-
skola
 </t>
  </si>
  <si>
    <t>obetalda avgifter</t>
  </si>
  <si>
    <t>obetalda återkrav</t>
  </si>
  <si>
    <t>för hög inkomst</t>
  </si>
  <si>
    <t>Stockholm</t>
  </si>
  <si>
    <t>Hela riket</t>
  </si>
  <si>
    <t>Folkhögskola</t>
  </si>
  <si>
    <t>Komvux</t>
  </si>
  <si>
    <t>År</t>
  </si>
  <si>
    <t>Gymnasieskola</t>
  </si>
  <si>
    <t>Övriga</t>
  </si>
  <si>
    <t>Studie-
bidrag</t>
  </si>
  <si>
    <t>Merkost-
nadslån</t>
  </si>
  <si>
    <t xml:space="preserve">Grundlån
</t>
  </si>
  <si>
    <t>Hel- och deltid</t>
  </si>
  <si>
    <t>Totalt antal</t>
  </si>
  <si>
    <t>Totalt
efter-
gymnasial
nivå</t>
  </si>
  <si>
    <t xml:space="preserve">Antal </t>
  </si>
  <si>
    <t xml:space="preserve">Totalt </t>
  </si>
  <si>
    <t>Kvinnor
och män</t>
  </si>
  <si>
    <t>Totalt
efter-
gymnasial-
nivå</t>
  </si>
  <si>
    <t>längsta tid gy-nivå</t>
  </si>
  <si>
    <t>längsta tid eg-nivå</t>
  </si>
  <si>
    <t>Grund-
läggande
högskole-
utbildning</t>
  </si>
  <si>
    <t>-</t>
  </si>
  <si>
    <t>.</t>
  </si>
  <si>
    <t>Basår</t>
  </si>
  <si>
    <t>Tilläggs-
lån</t>
  </si>
  <si>
    <t xml:space="preserve">Grundskole- och gymnasienivå </t>
  </si>
  <si>
    <t>Grundskole- och gymnasienivå</t>
  </si>
  <si>
    <t>Grund-
skolenivå</t>
  </si>
  <si>
    <t xml:space="preserve">Gymnasienivå
</t>
  </si>
  <si>
    <t xml:space="preserve">Eftergymnasial nivå
</t>
  </si>
  <si>
    <t xml:space="preserve"> Eftergymnasial nivå
</t>
  </si>
  <si>
    <t xml:space="preserve">Kvinnor
</t>
  </si>
  <si>
    <t xml:space="preserve">Män
</t>
  </si>
  <si>
    <t>Stockholms län</t>
  </si>
  <si>
    <t>Östra Mellansverige</t>
  </si>
  <si>
    <t>Uppsala län</t>
  </si>
  <si>
    <t>Södermanlands län</t>
  </si>
  <si>
    <t>Östergötlands län</t>
  </si>
  <si>
    <t>Västmanlands län</t>
  </si>
  <si>
    <t>Småland med öarna</t>
  </si>
  <si>
    <t>Jönköpings län</t>
  </si>
  <si>
    <t>Kronobergs län</t>
  </si>
  <si>
    <t>Kalmar län</t>
  </si>
  <si>
    <t>Gotlands län</t>
  </si>
  <si>
    <t>Sydsverige</t>
  </si>
  <si>
    <t>Blekinge län</t>
  </si>
  <si>
    <t>Skåne län</t>
  </si>
  <si>
    <t>Västsverige</t>
  </si>
  <si>
    <t>Hallands län</t>
  </si>
  <si>
    <t>Västra Götalands län</t>
  </si>
  <si>
    <t>Norra Mellansverige</t>
  </si>
  <si>
    <t>Värmlands län</t>
  </si>
  <si>
    <t>Dalarnas län</t>
  </si>
  <si>
    <t>Gävleborgs län</t>
  </si>
  <si>
    <t>Mellersta Norrland</t>
  </si>
  <si>
    <t>Västernorrlands län</t>
  </si>
  <si>
    <t>Jämtlands län</t>
  </si>
  <si>
    <t>Övre Norrland</t>
  </si>
  <si>
    <t>Västerbottens län</t>
  </si>
  <si>
    <t>Norrbottens län</t>
  </si>
  <si>
    <t>Andel av
hela riket</t>
  </si>
  <si>
    <t>20-årsregeln</t>
  </si>
  <si>
    <t>Län</t>
  </si>
  <si>
    <t>Grundlån</t>
  </si>
  <si>
    <t>Merkostnadslån</t>
  </si>
  <si>
    <t>Tilläggslån</t>
  </si>
  <si>
    <t>Gymnasie-
nivå</t>
  </si>
  <si>
    <t>Grundskole-
nivå</t>
  </si>
  <si>
    <t xml:space="preserve">Totalt
</t>
  </si>
  <si>
    <t xml:space="preserve">Folkhög-
skola
</t>
  </si>
  <si>
    <r>
      <t xml:space="preserve">Studietakt
</t>
    </r>
    <r>
      <rPr>
        <sz val="8"/>
        <rFont val="Arial"/>
        <family val="2"/>
      </rPr>
      <t>Kön</t>
    </r>
  </si>
  <si>
    <t xml:space="preserve">
</t>
  </si>
  <si>
    <t>Nivå</t>
  </si>
  <si>
    <t xml:space="preserve">Skolform
</t>
  </si>
  <si>
    <t xml:space="preserve">
Skolform
</t>
  </si>
  <si>
    <t>Studietakt</t>
  </si>
  <si>
    <t xml:space="preserve">Kön
</t>
  </si>
  <si>
    <t>Kön</t>
  </si>
  <si>
    <t>Studietakt
Kön</t>
  </si>
  <si>
    <t xml:space="preserve">Avslagsgrund
</t>
  </si>
  <si>
    <t>Utbetalda belopp, mnkr</t>
  </si>
  <si>
    <t>Kompletterande utbildning</t>
  </si>
  <si>
    <t>Antal kvinnor</t>
  </si>
  <si>
    <t>Antal män</t>
  </si>
  <si>
    <t>Generell bidragsnivå</t>
  </si>
  <si>
    <t>Högre bidragsnivå</t>
  </si>
  <si>
    <t>Andra halvåret</t>
  </si>
  <si>
    <t>Första halvåret</t>
  </si>
  <si>
    <t>Första och andra halvåret</t>
  </si>
  <si>
    <t>kr</t>
  </si>
  <si>
    <t>Tillläggsbidrag</t>
  </si>
  <si>
    <t>Tilläggs-bidrag</t>
  </si>
  <si>
    <t>54-årsregeln</t>
  </si>
  <si>
    <t xml:space="preserve">          </t>
  </si>
  <si>
    <t>Utbildningsnivå
Antal barn</t>
  </si>
  <si>
    <t>Totalt belopp</t>
  </si>
  <si>
    <t xml:space="preserve">                       Price base amount and maximum amount of financial student aid 
                       by a period of 20 weeks, basic grant      </t>
  </si>
  <si>
    <t xml:space="preserve">                       Price base amount and maximum amount of financial student aid 
                       by a period of 20 weeks, higher grant                </t>
  </si>
  <si>
    <t>Totalt
grundskole-/
gymnasie-
nivå</t>
  </si>
  <si>
    <t xml:space="preserve">Flickor
</t>
  </si>
  <si>
    <t xml:space="preserve">Pojkar
</t>
  </si>
  <si>
    <t>Uppgift 
saknas</t>
  </si>
  <si>
    <t xml:space="preserve">  1 barn</t>
  </si>
  <si>
    <t xml:space="preserve">  2 barn</t>
  </si>
  <si>
    <t xml:space="preserve">  3 barn</t>
  </si>
  <si>
    <t xml:space="preserve">  4 barn eller fler </t>
  </si>
  <si>
    <t>längsta tid gr-nivå</t>
  </si>
  <si>
    <t>Örebro län</t>
  </si>
  <si>
    <r>
      <t>Totalt</t>
    </r>
    <r>
      <rPr>
        <b/>
        <vertAlign val="superscript"/>
        <sz val="8"/>
        <rFont val="Arial"/>
        <family val="2"/>
      </rPr>
      <t>2</t>
    </r>
  </si>
  <si>
    <t>Varav med enbart 
studiebidrag</t>
  </si>
  <si>
    <t>42 800</t>
  </si>
  <si>
    <r>
      <t>00</t>
    </r>
    <r>
      <rPr>
        <sz val="8.5"/>
        <rFont val="Arial"/>
        <family val="2"/>
      </rPr>
      <t>–19 år</t>
    </r>
  </si>
  <si>
    <t>20–24 år</t>
  </si>
  <si>
    <t>25–29 år</t>
  </si>
  <si>
    <t>30–34 år</t>
  </si>
  <si>
    <t>35–39 år</t>
  </si>
  <si>
    <t>40–44 år</t>
  </si>
  <si>
    <t>45–49 år</t>
  </si>
  <si>
    <t>50–54 år</t>
  </si>
  <si>
    <t>55 år–</t>
  </si>
  <si>
    <r>
      <t>00</t>
    </r>
    <r>
      <rPr>
        <sz val="8"/>
        <rFont val="Arial"/>
        <family val="2"/>
      </rPr>
      <t>–19 år</t>
    </r>
  </si>
  <si>
    <t xml:space="preserve">50 år– </t>
  </si>
  <si>
    <r>
      <t>0</t>
    </r>
    <r>
      <rPr>
        <sz val="8.5"/>
        <rFont val="Arial"/>
        <family val="2"/>
      </rPr>
      <t>5–9 år</t>
    </r>
  </si>
  <si>
    <t>10–14 år</t>
  </si>
  <si>
    <t>15–18 år</t>
  </si>
  <si>
    <t xml:space="preserve">                        Number of students receiving financial student aid, by sex, 
                        type of aid, type of school and level of education, 2010/11</t>
  </si>
  <si>
    <t xml:space="preserve">                       Number of students receiving basic grant, by sex, type of aid, type of school and level 
                       of education, 2010/11</t>
  </si>
  <si>
    <t xml:space="preserve">                       Number of students receiving higher grant, by sex, type of aid, type of school and 
                       level of education, 2010/11 </t>
  </si>
  <si>
    <t xml:space="preserve">                       Number of students receiving financial student aid and students receiving only the 
                       grant element of student aid, by study tempo, sex and level of education, 2010/11</t>
  </si>
  <si>
    <t xml:space="preserve">                       Number of students receiving basic grant and students receiving only the grant element 
                       of student aid, by study tempo, sex and level of education, 2010/11</t>
  </si>
  <si>
    <t xml:space="preserve">                       Number of students receiving higher grant and students receiving only the grant 
                       element of student aid, by study tempo, sex and level of education, 2010/11</t>
  </si>
  <si>
    <t xml:space="preserve">                       Relative share of students per age-group receiving financial student aid, by age, sex, 
                       level of education and type of school, percent, 2010/11 </t>
  </si>
  <si>
    <t xml:space="preserve">Ålder
2010-12-31
</t>
  </si>
  <si>
    <t xml:space="preserve">                       Relative share of students per age-group receiving basic grant, by age, sex, level of 
                       education and type of school, percent, 2010/11 </t>
  </si>
  <si>
    <t>3                Studiemedel för studier i Sverige</t>
  </si>
  <si>
    <t xml:space="preserve">                  Financial student aid for studies in Sweden</t>
  </si>
  <si>
    <r>
      <t>Tabell 3.2     Antal studerande som fått studiemedel</t>
    </r>
    <r>
      <rPr>
        <b/>
        <sz val="10"/>
        <rFont val="Arial"/>
        <family val="2"/>
      </rPr>
      <t xml:space="preserve"> samt utbetalda belopp, fördelat på kön, 
                      bidragsnivå och typ av studiestöd, 2010/11</t>
    </r>
  </si>
  <si>
    <r>
      <t>Totalt</t>
    </r>
    <r>
      <rPr>
        <b/>
        <vertAlign val="superscript"/>
        <sz val="8.5"/>
        <rFont val="Arial"/>
        <family val="2"/>
      </rPr>
      <t>1</t>
    </r>
  </si>
  <si>
    <r>
      <t>Tabell 3.3a     Antal studerande som fått studiemedel, fördelat på kön, typ av studiestöd, 
                        skolform och utbildningsnivå, 2010/11</t>
    </r>
    <r>
      <rPr>
        <b/>
        <vertAlign val="superscript"/>
        <sz val="10"/>
        <rFont val="Arial"/>
        <family val="2"/>
      </rPr>
      <t>1</t>
    </r>
  </si>
  <si>
    <r>
      <t>KY-utbildning</t>
    </r>
    <r>
      <rPr>
        <vertAlign val="superscript"/>
        <sz val="8"/>
        <rFont val="Arial"/>
        <family val="2"/>
      </rPr>
      <t>3</t>
    </r>
  </si>
  <si>
    <r>
      <t>Yrkeshögskola</t>
    </r>
    <r>
      <rPr>
        <vertAlign val="superscript"/>
        <sz val="8"/>
        <rFont val="Arial"/>
        <family val="2"/>
      </rPr>
      <t>4</t>
    </r>
  </si>
  <si>
    <r>
      <t>Övriga</t>
    </r>
    <r>
      <rPr>
        <vertAlign val="superscript"/>
        <sz val="8"/>
        <rFont val="Arial"/>
        <family val="2"/>
      </rPr>
      <t>5</t>
    </r>
  </si>
  <si>
    <r>
      <t>Tabell 3.3b    Antal studerande som fått studiemedel med generellt bidrag, fördelat på 
                       kön, typ av studiestöd, skolform och utbildningsnivå, 2010/11</t>
    </r>
    <r>
      <rPr>
        <b/>
        <vertAlign val="superscript"/>
        <sz val="10"/>
        <rFont val="Arial"/>
        <family val="2"/>
      </rPr>
      <t>1</t>
    </r>
  </si>
  <si>
    <r>
      <t>Tabell 3.3c    Antal studerande som fått studiemedel med högre bidrag, fördelat 
                       på kön, typ av studiestöd, skolform och utbildningsnivå, 2010/11</t>
    </r>
    <r>
      <rPr>
        <b/>
        <vertAlign val="superscript"/>
        <sz val="10"/>
        <rFont val="Arial"/>
        <family val="2"/>
      </rPr>
      <t>1</t>
    </r>
  </si>
  <si>
    <t>1   En person kan finnas registrerad med olika studietakt under samma läsår.
2   Tabellen har sekretessgranskats, vilket innebär att enskilda celler med antal mindre än 3 har ersatts med " och att summeringar 
     har justerats.
3   Inklusive vissa gymnasiala utbildningar med annan huvudman än kommun och landsting samt basåret vid 
     högskola eller universitet. 
4   Andra eftergymnasiala utbildningar än högskoleutbildningar.</t>
  </si>
  <si>
    <r>
      <t>Tabell 3.4a    Antal studerande som fått studiemedel samt studerande med enbart 
                      studiebidrag, fördelat på studietakt, kön och utbildningsnivå, 2010/11</t>
    </r>
    <r>
      <rPr>
        <b/>
        <vertAlign val="superscript"/>
        <sz val="10"/>
        <rFont val="Arial"/>
        <family val="2"/>
      </rPr>
      <t>1, 2</t>
    </r>
  </si>
  <si>
    <r>
      <t>Gymnasie-
skola
m.m.</t>
    </r>
    <r>
      <rPr>
        <vertAlign val="superscript"/>
        <sz val="8.5"/>
        <rFont val="Arial"/>
        <family val="2"/>
      </rPr>
      <t>3</t>
    </r>
    <r>
      <rPr>
        <sz val="8.5"/>
        <rFont val="Arial"/>
        <family val="2"/>
      </rPr>
      <t xml:space="preserve">
</t>
    </r>
  </si>
  <si>
    <r>
      <t>Övriga</t>
    </r>
    <r>
      <rPr>
        <vertAlign val="superscript"/>
        <sz val="8.5"/>
        <rFont val="Arial"/>
        <family val="2"/>
      </rPr>
      <t>4</t>
    </r>
    <r>
      <rPr>
        <sz val="8.5"/>
        <rFont val="Arial"/>
        <family val="2"/>
      </rPr>
      <t xml:space="preserve">
</t>
    </r>
  </si>
  <si>
    <t>1   En person kan finnas registrerad med olika studietakt under samma läsår.
2   Tabellen har sekretessgranskats, vilket innebär att enskilda celler med antal färre än 3 har ersatts med " och att summeringar 
     har justerats.
3   Inklusive vissa gymnasiala utbildningar med annan huvudman än kommun och landsting samt basåret vid högskola eller universitet. 
4   Andra eftergymnasiala utbildningar än högskoleutbildningar.</t>
  </si>
  <si>
    <r>
      <t>Tabell 3.4b    Antal studerande som fått studiemedel med generellt bidrag samt 
                      studerande som fått enbart studiebidrag, fördelat på studietakt, kön 
                      och utbildningsnivå, 2010/11</t>
    </r>
    <r>
      <rPr>
        <b/>
        <vertAlign val="superscript"/>
        <sz val="10"/>
        <rFont val="Arial"/>
        <family val="2"/>
      </rPr>
      <t>1, 2</t>
    </r>
    <r>
      <rPr>
        <b/>
        <sz val="10"/>
        <rFont val="Arial"/>
        <family val="2"/>
      </rPr>
      <t xml:space="preserve">  </t>
    </r>
  </si>
  <si>
    <r>
      <t>Tabell 3.4c    Antal studerande som fått studiemedel med högre bidrag
                      samt studerande som fått enbart studiebidrag, fördelat på 
                      studietakt, kön och utbildningsnivå, 2010/11</t>
    </r>
    <r>
      <rPr>
        <b/>
        <vertAlign val="superscript"/>
        <sz val="10"/>
        <rFont val="Arial"/>
        <family val="2"/>
      </rPr>
      <t>1, 2</t>
    </r>
  </si>
  <si>
    <r>
      <t>Special-
pedagogisk
examen/
påbyggnad</t>
    </r>
    <r>
      <rPr>
        <vertAlign val="superscript"/>
        <sz val="8.5"/>
        <rFont val="Arial"/>
        <family val="2"/>
      </rPr>
      <t>4</t>
    </r>
  </si>
  <si>
    <r>
      <t>Tabell 3.5a    Andel studerande per åldersgrupp som fått studiemedel</t>
    </r>
    <r>
      <rPr>
        <b/>
        <sz val="10"/>
        <rFont val="Arial"/>
        <family val="2"/>
      </rPr>
      <t>, fördelat på ålder, kön, 
                      utbildningsnivå och skolform, procent, 2010/11</t>
    </r>
  </si>
  <si>
    <r>
      <t>Gymnasie-
skola
m.m.</t>
    </r>
    <r>
      <rPr>
        <vertAlign val="superscript"/>
        <sz val="8.5"/>
        <rFont val="Arial"/>
        <family val="2"/>
      </rPr>
      <t>1</t>
    </r>
    <r>
      <rPr>
        <sz val="8.5"/>
        <rFont val="Arial"/>
        <family val="2"/>
      </rPr>
      <t xml:space="preserve">
</t>
    </r>
  </si>
  <si>
    <r>
      <t xml:space="preserve">
Övriga</t>
    </r>
    <r>
      <rPr>
        <vertAlign val="superscript"/>
        <sz val="8.5"/>
        <rFont val="Arial"/>
        <family val="2"/>
      </rPr>
      <t xml:space="preserve">2
</t>
    </r>
    <r>
      <rPr>
        <sz val="8.5"/>
        <rFont val="Arial"/>
        <family val="2"/>
      </rPr>
      <t xml:space="preserve">
</t>
    </r>
  </si>
  <si>
    <r>
      <t>Tabell 3.5b    Andel studerande per åldersgrupp som fått studiemedel med generellt bidrag</t>
    </r>
    <r>
      <rPr>
        <b/>
        <sz val="10"/>
        <rFont val="Arial"/>
        <family val="2"/>
      </rPr>
      <t>, 
                      fördelat på ålder, kön, utbildningsnivå och skolform, procent, 2010/11</t>
    </r>
  </si>
  <si>
    <r>
      <t>Tabell 3.5c    Andel studerande per åldersgrupp som fått studiemedel med högre bidrag</t>
    </r>
    <r>
      <rPr>
        <b/>
        <sz val="10"/>
        <rFont val="Arial"/>
        <family val="2"/>
      </rPr>
      <t>, 
                      fördelat på ålder, kön, utbildningsnivå och skolform, procent, 2010/11</t>
    </r>
  </si>
  <si>
    <r>
      <t>20–24 år</t>
    </r>
    <r>
      <rPr>
        <vertAlign val="superscript"/>
        <sz val="8.5"/>
        <rFont val="Arial"/>
        <family val="2"/>
      </rPr>
      <t>2</t>
    </r>
  </si>
  <si>
    <r>
      <t>Tabell 3.6a    Antal studerande som fått reducerade studiemedel</t>
    </r>
    <r>
      <rPr>
        <b/>
        <vertAlign val="superscript"/>
        <sz val="10"/>
        <rFont val="Arial"/>
        <family val="2"/>
      </rPr>
      <t xml:space="preserve"> </t>
    </r>
    <r>
      <rPr>
        <b/>
        <sz val="10"/>
        <rFont val="Arial"/>
        <family val="2"/>
      </rPr>
      <t xml:space="preserve"> 
                      på grund av meddelad inkomst, fördelat på utbild-
                      ningsnivå, studietakt och kön, 2010/11</t>
    </r>
    <r>
      <rPr>
        <b/>
        <vertAlign val="superscript"/>
        <sz val="10"/>
        <rFont val="Arial"/>
        <family val="2"/>
      </rPr>
      <t>1</t>
    </r>
  </si>
  <si>
    <r>
      <t>Tabell 3.6b    Antal studerande med generellt bidrag som fått reducerade
                      studiemedel på grund av meddelad inkomst, fördelat på 
                      utbildningsnivå, studietakt och kön, 2010/11</t>
    </r>
    <r>
      <rPr>
        <b/>
        <vertAlign val="superscript"/>
        <sz val="10"/>
        <rFont val="Arial"/>
        <family val="2"/>
      </rPr>
      <t>1, 2</t>
    </r>
  </si>
  <si>
    <r>
      <t>Special-
pedagogisk
examen/
påbyggnad</t>
    </r>
    <r>
      <rPr>
        <vertAlign val="superscript"/>
        <sz val="8.5"/>
        <rFont val="Arial"/>
        <family val="2"/>
      </rPr>
      <t>3</t>
    </r>
  </si>
  <si>
    <t>1   Avser det län där den studerande är folkbokförd.
2   Inklusive vissa gymnasiala utbildningar med annan huvudman än kommun eller landsting.</t>
  </si>
  <si>
    <r>
      <t>Gymnasienivå</t>
    </r>
    <r>
      <rPr>
        <vertAlign val="superscript"/>
        <sz val="8.5"/>
        <rFont val="Arial"/>
        <family val="2"/>
      </rPr>
      <t>2</t>
    </r>
  </si>
  <si>
    <t>1   Avser det län där den studerande är folkbokförd.
2   Inklusive vissa gymnasiala utbildningar med annan huvudman än kommun eller landsting 
     samt basåret vid högskola och universitet.</t>
  </si>
  <si>
    <t>1   Avser det län där den studerande är folkbokförd.
2   Inklusive vissa gymnasiala utbildningar med annan huvudman än kommun eller landsting samt basåret 
     vid högskola och universitet.</t>
  </si>
  <si>
    <t xml:space="preserve">1   En person kan finnas registrerad med olika studietakt under samma läsår.
2   Tabellen har sekretessgranskats, vilket innebär att enskilda celler med antal färre än 3 har 
     ersatts med " och att summeringar har justerats.
3   Inklusive vissa gymnasiala utbildningar med annan huvudman än kommun och landsting. 
4   Den 1 januari 2011 upphörde det högre bidraget att beviljas för studerande på specialpedagogutbildningar. 
     En studerande som har beviljats det högre bidraget innan dess kan få det högre bidraget för att avsluta 
     utbildningen, dock längst till och med den 30 juni 2012. </t>
  </si>
  <si>
    <r>
      <t>Tabell 3.6c    Antal studerande med högre bidrag</t>
    </r>
    <r>
      <rPr>
        <b/>
        <sz val="10"/>
        <rFont val="Arial"/>
        <family val="2"/>
      </rPr>
      <t xml:space="preserve"> som fått reducerade 
                      studiemedel på grund av meddelad inkomst, fördelat på 
                      utbildningsnivå, studietakt och kön, 2010/11</t>
    </r>
    <r>
      <rPr>
        <b/>
        <vertAlign val="superscript"/>
        <sz val="10"/>
        <rFont val="Arial"/>
        <family val="2"/>
      </rPr>
      <t>1, 2</t>
    </r>
    <r>
      <rPr>
        <b/>
        <sz val="10"/>
        <rFont val="Arial"/>
        <family val="2"/>
      </rPr>
      <t xml:space="preserve">  </t>
    </r>
  </si>
  <si>
    <r>
      <t>Tabell 3.1a    Prisbasbelopp samt maximalt studiemedelsbelopp för studieperiod
                      om 20 veckor med generellt studiebidrag</t>
    </r>
    <r>
      <rPr>
        <b/>
        <vertAlign val="superscript"/>
        <sz val="10"/>
        <rFont val="Arial"/>
        <family val="2"/>
      </rPr>
      <t>1</t>
    </r>
    <r>
      <rPr>
        <b/>
        <sz val="10"/>
        <rFont val="Arial"/>
        <family val="2"/>
      </rPr>
      <t xml:space="preserve"> </t>
    </r>
  </si>
  <si>
    <r>
      <t xml:space="preserve">
Prisbasbelopp</t>
    </r>
    <r>
      <rPr>
        <vertAlign val="superscript"/>
        <sz val="8.5"/>
        <rFont val="Arial"/>
        <family val="2"/>
      </rPr>
      <t>2</t>
    </r>
    <r>
      <rPr>
        <sz val="8.5"/>
        <rFont val="Arial"/>
        <family val="2"/>
      </rPr>
      <t xml:space="preserve"> 
kr</t>
    </r>
  </si>
  <si>
    <r>
      <t>Studielån</t>
    </r>
    <r>
      <rPr>
        <vertAlign val="superscript"/>
        <sz val="8.5"/>
        <rFont val="Arial"/>
        <family val="2"/>
      </rPr>
      <t>3</t>
    </r>
  </si>
  <si>
    <r>
      <t>Prisbasbelopp</t>
    </r>
    <r>
      <rPr>
        <vertAlign val="superscript"/>
        <sz val="8.5"/>
        <rFont val="Arial"/>
        <family val="2"/>
      </rPr>
      <t xml:space="preserve">2
</t>
    </r>
    <r>
      <rPr>
        <sz val="8.5"/>
        <rFont val="Arial"/>
        <family val="2"/>
      </rPr>
      <t xml:space="preserve">kr
</t>
    </r>
  </si>
  <si>
    <r>
      <t>Tabell 3.1b    Prisbasbelopp samt maximalt studiemedelsbelopp för studieperiod 
                       om 20 veckor med högre studiebidrag</t>
    </r>
    <r>
      <rPr>
        <b/>
        <vertAlign val="superscript"/>
        <sz val="10"/>
        <rFont val="Arial"/>
        <family val="2"/>
      </rPr>
      <t>1</t>
    </r>
  </si>
  <si>
    <r>
      <t>1   Inklusive vissa gymnasiala utbildningar med annan huvudman än kommun och landsting.                                                                                                                                                                                                                                                                                           2   Den åldersfördelning som redovisas avser åldern vid årets slut 2010. Huvudregeln är att studiemedel med det högre 
     bidraget kan beviljas tidigast från och med ingången av det kalenderår då den studerande fyller 25 år.
     I åldersintervallet 20–24 år återfinns personer som fyllde 25 år under 2011 och som påbörjade 
     sina studier under det första kalenderhalvåret 2011. Genom en tillfällig satsning ges möjlighet för unga arbetslösa
     under 25 år, som saknar fullständig grundskole- eller gymnasieutbildning eller slutomdöme från folkhögskola, att
     studera med det högre bidraget.</t>
    </r>
    <r>
      <rPr>
        <sz val="8"/>
        <rFont val="Arial"/>
        <family val="2"/>
      </rPr>
      <t xml:space="preserve">
3   Den 1 januari 2011 upphörde det högre bidraget att beviljas för studerande på specialpedagogutbildningar. 
     En studerande som har beviljats det högre bidraget innan dess kan få det högre bidraget för att avsluta utbildningen, 
     dock längst till och med den 30 juni 2012. </t>
    </r>
  </si>
  <si>
    <t>"</t>
  </si>
  <si>
    <t>Kalenderhalvår</t>
  </si>
  <si>
    <r>
      <t xml:space="preserve">1   För längre tidsserier, se webbsidan </t>
    </r>
    <r>
      <rPr>
        <u val="single"/>
        <sz val="8.5"/>
        <color indexed="12"/>
        <rFont val="Arial"/>
        <family val="2"/>
      </rPr>
      <t>http://www.csn.se/om-csn/statistik/studiemedelsbelopp</t>
    </r>
    <r>
      <rPr>
        <sz val="8.5"/>
        <rFont val="Arial"/>
        <family val="2"/>
      </rPr>
      <t>.
2   Beräkningen av studiemedel grundas på prisbasbeloppet enligt lagen (1962:381) om allmän försäkring. 
3   Avser grundlån. Under vissa omständigheter är det dessutom möjligt att få merkostnadslån och tilläggslån.</t>
    </r>
  </si>
  <si>
    <r>
      <t xml:space="preserve">1   För längre tidsserier, se webbsidan </t>
    </r>
    <r>
      <rPr>
        <u val="single"/>
        <sz val="8.5"/>
        <color indexed="12"/>
        <rFont val="Arial"/>
        <family val="2"/>
      </rPr>
      <t>http://www.csn.se/om-csn/statistik/studiemedelsbelopp</t>
    </r>
    <r>
      <rPr>
        <sz val="8.5"/>
        <rFont val="Arial"/>
        <family val="2"/>
      </rPr>
      <t>.
2   Beräkningen av studiemedel grundas på prisbasbeloppet enligt lagen (1962:381) om allmän försäkring.
3   Avser grundlån. Under vissa omständigheter är det dessutom möjligt att få merkostnadslån och tilläggslån.</t>
    </r>
  </si>
  <si>
    <t xml:space="preserve">                      Number of students receiving financial student aid and total expenditure,
                      by sex, level of grant and type of aid, 2010/11</t>
  </si>
  <si>
    <t>Kön och bidragsnivå</t>
  </si>
  <si>
    <t xml:space="preserve">1   Nettoräknat antal. Studerande som läst med olika bidragsnivåer under tidsperioden har räknats endast en gång. </t>
  </si>
  <si>
    <t>Högskola och universitet</t>
  </si>
  <si>
    <t>1   Tabellen har sekretessgranskats, vilket innebär att enskilda celler med antal mindre än 3 har ersatts med " och att summeringar 
     har justerats.
2   Nettoräknat antal. Studerande som läst på olika utbildningsnivåer under läsåret har räknats endast en gång.
3   Lagen och förordningen om kvalificerad yrkesutbildning upphävdes den 15 april 2009. Utbildningar som har
     beviljats statligt stöd före detta datum kan få fortsatt stöd enligt lagen och förordningen om kvalificerad 
     yrkesutbildning, dock längst till och med den 31 december 2013.
4   Ny skolform från och med den 1 juli 2009. Myndigheten för yrkeshögskolan beslutar om vilka utbildningar som får
     ingå i yrkeshögskolan.
5   I skolformen 'Övriga' ingår eftergymnasial utbildning vid vissa trafikflygarutbildningar, teologiska utbildningar, polisutbildningar
     med mera. Även enstaka personer där uppgift om skolform saknas ingår i denna grupp.</t>
  </si>
  <si>
    <t xml:space="preserve">1   Tabellen har sekretessgranskats, vilket innebär att enskilda celler med antal mindre än 3 har ersatts med " och att summeringar 
     har justerats.
2   Nettoräknat antal. Studerande som läst på olika utbildningsnivåer under läsåret har räknats endast en gång.
3   Lagen och förordningen om kvalificerad yrkesutbildning upphävdes den 15 april 2009. Utbildningar som har beviljats statligt stöd 
     före detta datum kan få fortsatt stöd enligt lagen och förordningen om kvalificerad yrkesutbildning, dock längst till och med den 
     31 december 2013.
4   Ny skolform från och med den 1 juli 2009. Myndigheten för yrkeshögskolan beslutar om vilka utbildningar som får ingå i
     yrkeshögskolan.
5   I skolformen 'Övriga' ingår eftergymnasial utbildning vid vissa trafikflygarutbildningar, teologiska utbildningar, polisutbildningar med
     mera. Även enstaka personer där uppgift om skolform saknas ingår i denna grupp. </t>
  </si>
  <si>
    <r>
      <t>Högskola och universitet</t>
    </r>
    <r>
      <rPr>
        <vertAlign val="superscript"/>
        <sz val="8"/>
        <rFont val="Arial"/>
        <family val="2"/>
      </rPr>
      <t>3</t>
    </r>
  </si>
  <si>
    <t>1   Tabellen har sekretessgranskats, vilket innebär att enskilda celler med antal mindre än 3 har ersatts med " och att summeringar 
     har justerats.
2   Nettoräknat antal. Studerande som läst på olika utbildningsnivåer under läsåret har räknats endast en gång.
3   Den 1 januari 2011 upphörde det högre bidraget att beviljas för studerande på specialpedagogutbildningar. En studerande som har
     beviljats det högre bidraget innan dess kan få det högre bidraget för att avsluta utbildningen, dock längst till och med den 30 juni 
     2012.</t>
  </si>
  <si>
    <t xml:space="preserve">
Komvux/
folkhög-
skola
</t>
  </si>
  <si>
    <t>1   Redovisningen gäller de beslut om reducering som görs utifrån den inkomst som den studerande 
     har uppgett. Det är dessa inkomstuppgifter som ligger till grund vid prövning och utbetalning. Den 
     efterkontroll som görs mot Skatteverkets uppgifter finns inte med i tabellen.</t>
  </si>
  <si>
    <t>1   Tabellen har sekretessgranskats, vilket innebär att enskilda celler med antal mindre än 3 har 
      ersatts med " och att summeringar har justerats.
2   Redovisningen gäller de beslut om reducering som görs utifrån den inkomst som den studerande 
     har uppgett. Det är dessa inkomstuppgifter som ligger till grund vid prövning och utbetalning. Den
     efterkontroll som görs mot Skatteverkets uppgifter finns inte med i tabellen.</t>
  </si>
  <si>
    <r>
      <t>Eftergymnasial nivå</t>
    </r>
    <r>
      <rPr>
        <vertAlign val="superscript"/>
        <sz val="8"/>
        <rFont val="Arial"/>
        <family val="2"/>
      </rPr>
      <t>3</t>
    </r>
  </si>
  <si>
    <t xml:space="preserve">1   Tabellen har sekretessgranskats, vilket innebär att enskilda celler med antal mindre än 3 har 
     ersatts med " och att summeringar har justerats.
2   Redovisningen gäller de beslut om reducering som görs utifrån den inkomst som den studerande 
     har uppgett. Det är dessa inkomstuppgifter som ligger till grund vid prövning och utbetalning. Den
     efterkontroll som görs mot Skatteverkets uppgifter finns inte med i tabellen.
3   Den 1 januari 2011 upphörde det högre bidraget att beviljas för studerande på specialpedagogutbildningar. 
     En studerande som har beviljats det högre bidraget innan dess kan få det högre bidraget för att avsluta 
     utbildningen, dock längst till och med den 30 juni 2012. </t>
  </si>
  <si>
    <t xml:space="preserve">Komvux/
folkhög-
skola
</t>
  </si>
  <si>
    <r>
      <t>Tabell 3.8a    Antal studerande som fått studiemedel för studier på grundskole- 
                      och gymnasienivå, fördelat på kön och län,</t>
    </r>
    <r>
      <rPr>
        <b/>
        <vertAlign val="superscript"/>
        <sz val="10"/>
        <rFont val="Arial"/>
        <family val="2"/>
      </rPr>
      <t>1</t>
    </r>
    <r>
      <rPr>
        <b/>
        <sz val="10"/>
        <rFont val="Arial"/>
        <family val="2"/>
      </rPr>
      <t xml:space="preserve"> 2010/11</t>
    </r>
  </si>
  <si>
    <r>
      <t>Tabell 3.8b    Antal studerande som fått studiemedel med generellt bidrag för studier 
                      på grundskole- och gymnasienivå, fördelat på kön och län,</t>
    </r>
    <r>
      <rPr>
        <b/>
        <vertAlign val="superscript"/>
        <sz val="10"/>
        <rFont val="Arial"/>
        <family val="2"/>
      </rPr>
      <t>1</t>
    </r>
    <r>
      <rPr>
        <b/>
        <sz val="10"/>
        <rFont val="Arial"/>
        <family val="2"/>
      </rPr>
      <t xml:space="preserve"> 2010/11</t>
    </r>
  </si>
  <si>
    <r>
      <t>Tabell 3.8c    Antal studerande som fått studiemedel med högre bidrag för studier 
                      på grundskole- och gymnasienivå, fördelat på kön och län,</t>
    </r>
    <r>
      <rPr>
        <b/>
        <vertAlign val="superscript"/>
        <sz val="10"/>
        <rFont val="Arial"/>
        <family val="2"/>
      </rPr>
      <t>1</t>
    </r>
    <r>
      <rPr>
        <b/>
        <sz val="10"/>
        <rFont val="Arial"/>
        <family val="2"/>
      </rPr>
      <t xml:space="preserve"> 2010/11</t>
    </r>
  </si>
  <si>
    <r>
      <t>0</t>
    </r>
    <r>
      <rPr>
        <sz val="8.5"/>
        <rFont val="Arial"/>
        <family val="2"/>
      </rPr>
      <t>0–4 år</t>
    </r>
  </si>
  <si>
    <t xml:space="preserve">1   Nettoräknat antal. Studerande som läst på olika nivåer 
     under tidsperioden har räknats endast en gång. </t>
  </si>
  <si>
    <t>1   Inklusive vissa gymnasiala utbildningar med annan huvudman än kommun och landsting samt basåret vid högskola eller 
     universitet.
2   Andra eftergymnasiala utbildningar än högskoleutbildningar samt forskarutbildning.</t>
  </si>
  <si>
    <t xml:space="preserve">                       Relative share of students per age-group receiving higher grant, by age, sex, 
                       level of education and type of school, percent, 2010/11</t>
  </si>
  <si>
    <r>
      <t>studieresultat</t>
    </r>
    <r>
      <rPr>
        <vertAlign val="superscript"/>
        <sz val="8.5"/>
        <rFont val="Arial"/>
        <family val="2"/>
      </rPr>
      <t>6</t>
    </r>
  </si>
  <si>
    <t xml:space="preserve">                                                                                                                                                                                                                 
1   Inklusive vissa gymnasiala utbildningar med annan huvudman än kommun och landsting samt basåret vid högskola
      eller universitet.
2   Andra eftergymnasiala utbildningar än högskoleutbildningar.                                                                                                                                                                                       3   Redovisningen omfattar de avslagsbeslut där utbildningsnivån är känd.
4   En ansökan kan avslås på flera grunder. Här redovisas några av de vanligaste orsakerna till avslag. 
5   Tabellen har sekretessgranskats, vilket innebär att enskilda celler med antal mindre än 3 har ersatts med " 
      och att summeringar har justerats.
6   Uppgifterna för avslag på grund av studieresultat är korrigerade 2012-06-07</t>
  </si>
</sst>
</file>

<file path=xl/styles.xml><?xml version="1.0" encoding="utf-8"?>
<styleSheet xmlns="http://schemas.openxmlformats.org/spreadsheetml/2006/main">
  <numFmts count="2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yyyy"/>
    <numFmt numFmtId="167" formatCode="#,##0.000"/>
    <numFmt numFmtId="168" formatCode="0.0%"/>
    <numFmt numFmtId="169" formatCode="#,##0.0;&quot;-&quot;#,##0.0"/>
    <numFmt numFmtId="170" formatCode="#,##0.0000"/>
    <numFmt numFmtId="171" formatCode="#,##0.00000"/>
    <numFmt numFmtId="172" formatCode="#,##0.000000"/>
    <numFmt numFmtId="173" formatCode="#,##0.0000000"/>
    <numFmt numFmtId="174" formatCode="#,##0.00000000"/>
    <numFmt numFmtId="175" formatCode="0.0,"/>
    <numFmt numFmtId="176" formatCode="0.0,,"/>
    <numFmt numFmtId="177" formatCode="#,#00.0,,"/>
    <numFmt numFmtId="178" formatCode="0.00000"/>
    <numFmt numFmtId="179" formatCode="0.0000"/>
    <numFmt numFmtId="180" formatCode="0.000"/>
  </numFmts>
  <fonts count="59">
    <font>
      <sz val="10"/>
      <name val="Arial"/>
      <family val="0"/>
    </font>
    <font>
      <b/>
      <sz val="12"/>
      <name val="Arial"/>
      <family val="2"/>
    </font>
    <font>
      <b/>
      <sz val="10"/>
      <name val="Arial"/>
      <family val="2"/>
    </font>
    <font>
      <sz val="8.5"/>
      <name val="Arial"/>
      <family val="2"/>
    </font>
    <font>
      <vertAlign val="superscript"/>
      <sz val="8.5"/>
      <name val="Arial"/>
      <family val="2"/>
    </font>
    <font>
      <b/>
      <vertAlign val="superscript"/>
      <sz val="10"/>
      <name val="Arial"/>
      <family val="2"/>
    </font>
    <font>
      <sz val="8.5"/>
      <color indexed="9"/>
      <name val="Arial"/>
      <family val="2"/>
    </font>
    <font>
      <b/>
      <sz val="8.5"/>
      <name val="Arial"/>
      <family val="2"/>
    </font>
    <font>
      <sz val="8"/>
      <name val="Arial"/>
      <family val="2"/>
    </font>
    <font>
      <b/>
      <sz val="8"/>
      <name val="Arial"/>
      <family val="2"/>
    </font>
    <font>
      <sz val="8"/>
      <color indexed="10"/>
      <name val="Arial"/>
      <family val="2"/>
    </font>
    <font>
      <sz val="12"/>
      <name val="Arial"/>
      <family val="2"/>
    </font>
    <font>
      <b/>
      <vertAlign val="superscript"/>
      <sz val="8"/>
      <name val="Arial"/>
      <family val="2"/>
    </font>
    <font>
      <sz val="8.5"/>
      <color indexed="10"/>
      <name val="Arial"/>
      <family val="2"/>
    </font>
    <font>
      <b/>
      <sz val="8.5"/>
      <color indexed="10"/>
      <name val="Arial"/>
      <family val="2"/>
    </font>
    <font>
      <sz val="10"/>
      <color indexed="10"/>
      <name val="Arial"/>
      <family val="2"/>
    </font>
    <font>
      <u val="single"/>
      <sz val="10"/>
      <color indexed="12"/>
      <name val="Arial"/>
      <family val="0"/>
    </font>
    <font>
      <u val="single"/>
      <sz val="10"/>
      <color indexed="20"/>
      <name val="Arial"/>
      <family val="0"/>
    </font>
    <font>
      <b/>
      <sz val="8"/>
      <color indexed="10"/>
      <name val="Arial"/>
      <family val="2"/>
    </font>
    <font>
      <b/>
      <vertAlign val="superscript"/>
      <sz val="8.5"/>
      <name val="Arial"/>
      <family val="2"/>
    </font>
    <font>
      <sz val="8"/>
      <color indexed="9"/>
      <name val="Arial"/>
      <family val="2"/>
    </font>
    <font>
      <sz val="8.5"/>
      <color indexed="12"/>
      <name val="Arial"/>
      <family val="2"/>
    </font>
    <font>
      <b/>
      <sz val="8.5"/>
      <color indexed="12"/>
      <name val="Arial"/>
      <family val="2"/>
    </font>
    <font>
      <vertAlign val="superscript"/>
      <sz val="8"/>
      <name val="Arial"/>
      <family val="2"/>
    </font>
    <font>
      <u val="single"/>
      <sz val="8.5"/>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0" fillId="20" borderId="1" applyNumberFormat="0" applyFont="0" applyAlignment="0" applyProtection="0"/>
    <xf numFmtId="0" fontId="44" fillId="21" borderId="2" applyNumberFormat="0" applyAlignment="0" applyProtection="0"/>
    <xf numFmtId="0" fontId="45" fillId="22" borderId="0" applyNumberFormat="0" applyBorder="0" applyAlignment="0" applyProtection="0"/>
    <xf numFmtId="0" fontId="46"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17" fillId="0" borderId="0" applyNumberFormat="0" applyFill="0" applyBorder="0" applyAlignment="0" applyProtection="0"/>
    <xf numFmtId="0" fontId="47" fillId="0" borderId="0" applyNumberFormat="0" applyFill="0" applyBorder="0" applyAlignment="0" applyProtection="0"/>
    <xf numFmtId="0" fontId="16" fillId="0" borderId="0" applyNumberFormat="0" applyFill="0" applyBorder="0" applyAlignment="0" applyProtection="0"/>
    <xf numFmtId="0" fontId="48" fillId="30" borderId="2" applyNumberFormat="0" applyAlignment="0" applyProtection="0"/>
    <xf numFmtId="0" fontId="49" fillId="31" borderId="3" applyNumberFormat="0" applyAlignment="0" applyProtection="0"/>
    <xf numFmtId="0" fontId="50" fillId="0" borderId="4" applyNumberFormat="0" applyFill="0" applyAlignment="0" applyProtection="0"/>
    <xf numFmtId="0" fontId="51" fillId="32"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7"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cellStyleXfs>
  <cellXfs count="272">
    <xf numFmtId="0" fontId="0" fillId="0" borderId="0" xfId="0" applyAlignment="1">
      <alignment/>
    </xf>
    <xf numFmtId="0" fontId="3" fillId="0" borderId="0" xfId="0" applyFont="1" applyAlignment="1">
      <alignment/>
    </xf>
    <xf numFmtId="0" fontId="3" fillId="0" borderId="10" xfId="0" applyFont="1" applyBorder="1" applyAlignment="1">
      <alignment/>
    </xf>
    <xf numFmtId="0" fontId="3" fillId="0" borderId="0" xfId="0" applyFont="1" applyAlignment="1">
      <alignment horizontal="left"/>
    </xf>
    <xf numFmtId="3" fontId="3" fillId="0" borderId="0" xfId="0" applyNumberFormat="1" applyFont="1" applyAlignment="1">
      <alignment/>
    </xf>
    <xf numFmtId="0" fontId="3" fillId="0" borderId="10" xfId="0" applyFont="1" applyBorder="1" applyAlignment="1">
      <alignment wrapText="1"/>
    </xf>
    <xf numFmtId="0" fontId="0" fillId="0" borderId="0" xfId="0" applyBorder="1" applyAlignment="1">
      <alignment/>
    </xf>
    <xf numFmtId="165" fontId="3" fillId="0" borderId="0" xfId="0" applyNumberFormat="1" applyFont="1" applyAlignment="1">
      <alignment/>
    </xf>
    <xf numFmtId="0" fontId="3" fillId="0" borderId="0" xfId="0" applyFont="1" applyAlignment="1">
      <alignment horizontal="left" indent="1"/>
    </xf>
    <xf numFmtId="0" fontId="3" fillId="0" borderId="10" xfId="0" applyFont="1" applyBorder="1" applyAlignment="1">
      <alignment horizontal="left" indent="1"/>
    </xf>
    <xf numFmtId="0" fontId="3" fillId="0" borderId="10" xfId="0" applyFont="1" applyBorder="1" applyAlignment="1">
      <alignment horizontal="right" wrapText="1"/>
    </xf>
    <xf numFmtId="0" fontId="3" fillId="0" borderId="0" xfId="0" applyFont="1" applyAlignment="1">
      <alignment wrapText="1"/>
    </xf>
    <xf numFmtId="0" fontId="3" fillId="0" borderId="0" xfId="0" applyFont="1" applyBorder="1" applyAlignment="1">
      <alignment/>
    </xf>
    <xf numFmtId="0" fontId="6" fillId="0" borderId="0" xfId="0" applyFont="1" applyAlignment="1">
      <alignment/>
    </xf>
    <xf numFmtId="0" fontId="7" fillId="0" borderId="0" xfId="0" applyFont="1" applyAlignment="1">
      <alignment/>
    </xf>
    <xf numFmtId="0" fontId="3" fillId="0" borderId="0" xfId="0" applyFont="1" applyBorder="1" applyAlignment="1">
      <alignment/>
    </xf>
    <xf numFmtId="0" fontId="0" fillId="0" borderId="0" xfId="0" applyAlignment="1">
      <alignment/>
    </xf>
    <xf numFmtId="0" fontId="0" fillId="0" borderId="0" xfId="0" applyBorder="1" applyAlignment="1">
      <alignment/>
    </xf>
    <xf numFmtId="0" fontId="2" fillId="0" borderId="0" xfId="0" applyFont="1" applyBorder="1" applyAlignment="1">
      <alignment/>
    </xf>
    <xf numFmtId="3" fontId="3" fillId="0" borderId="0" xfId="0" applyNumberFormat="1" applyFont="1" applyBorder="1" applyAlignment="1">
      <alignment/>
    </xf>
    <xf numFmtId="0" fontId="3" fillId="0" borderId="0" xfId="0" applyFont="1" applyBorder="1" applyAlignment="1">
      <alignment horizontal="right" wrapText="1"/>
    </xf>
    <xf numFmtId="0" fontId="3" fillId="0" borderId="0" xfId="0" applyFont="1" applyBorder="1" applyAlignment="1">
      <alignment horizontal="left"/>
    </xf>
    <xf numFmtId="0" fontId="3" fillId="0" borderId="0" xfId="0" applyFont="1" applyBorder="1" applyAlignment="1">
      <alignment horizontal="left" indent="1"/>
    </xf>
    <xf numFmtId="0" fontId="2" fillId="0" borderId="0" xfId="0" applyFont="1" applyBorder="1" applyAlignment="1">
      <alignment wrapText="1"/>
    </xf>
    <xf numFmtId="0" fontId="8" fillId="0" borderId="0" xfId="0" applyFont="1" applyAlignment="1">
      <alignment wrapText="1"/>
    </xf>
    <xf numFmtId="0" fontId="8" fillId="0" borderId="11" xfId="0" applyFont="1" applyBorder="1" applyAlignment="1">
      <alignment wrapText="1"/>
    </xf>
    <xf numFmtId="0" fontId="0" fillId="0" borderId="0" xfId="0" applyBorder="1" applyAlignment="1">
      <alignment wrapText="1"/>
    </xf>
    <xf numFmtId="0" fontId="8" fillId="0" borderId="0" xfId="0" applyFont="1" applyAlignment="1">
      <alignment/>
    </xf>
    <xf numFmtId="0" fontId="9" fillId="0" borderId="0" xfId="0" applyFont="1" applyAlignment="1">
      <alignment/>
    </xf>
    <xf numFmtId="0" fontId="9" fillId="0" borderId="0" xfId="0" applyFont="1" applyAlignment="1">
      <alignment wrapText="1"/>
    </xf>
    <xf numFmtId="0" fontId="8" fillId="0" borderId="0" xfId="0" applyFont="1" applyAlignment="1">
      <alignment/>
    </xf>
    <xf numFmtId="0" fontId="8" fillId="0" borderId="10" xfId="0" applyFont="1" applyBorder="1" applyAlignment="1">
      <alignment/>
    </xf>
    <xf numFmtId="0" fontId="2" fillId="0" borderId="0" xfId="0" applyFont="1" applyAlignment="1">
      <alignment/>
    </xf>
    <xf numFmtId="0" fontId="8" fillId="0" borderId="0" xfId="0" applyFont="1" applyAlignment="1">
      <alignment horizontal="left" indent="1"/>
    </xf>
    <xf numFmtId="0" fontId="8" fillId="0" borderId="10" xfId="0" applyFont="1" applyBorder="1" applyAlignment="1">
      <alignment horizontal="left" indent="1"/>
    </xf>
    <xf numFmtId="0" fontId="8" fillId="0" borderId="0" xfId="0" applyFont="1" applyAlignment="1">
      <alignment horizontal="left" wrapText="1" indent="1"/>
    </xf>
    <xf numFmtId="0" fontId="0" fillId="0" borderId="0" xfId="0" applyBorder="1" applyAlignment="1">
      <alignment horizontal="left"/>
    </xf>
    <xf numFmtId="0" fontId="8" fillId="0" borderId="10" xfId="0" applyFont="1" applyBorder="1" applyAlignment="1">
      <alignment wrapText="1"/>
    </xf>
    <xf numFmtId="0" fontId="8" fillId="0" borderId="0" xfId="0" applyFont="1" applyBorder="1" applyAlignment="1">
      <alignment/>
    </xf>
    <xf numFmtId="3" fontId="8" fillId="0" borderId="0" xfId="0" applyNumberFormat="1" applyFont="1" applyAlignment="1">
      <alignment horizontal="right"/>
    </xf>
    <xf numFmtId="3" fontId="8" fillId="0" borderId="0" xfId="0" applyNumberFormat="1" applyFont="1" applyAlignment="1">
      <alignment/>
    </xf>
    <xf numFmtId="3" fontId="8" fillId="0" borderId="0" xfId="0" applyNumberFormat="1" applyFont="1" applyBorder="1" applyAlignment="1">
      <alignment horizontal="right"/>
    </xf>
    <xf numFmtId="0" fontId="8" fillId="0" borderId="0" xfId="0" applyFont="1" applyBorder="1" applyAlignment="1">
      <alignment horizontal="left"/>
    </xf>
    <xf numFmtId="3" fontId="8" fillId="0" borderId="0" xfId="0" applyNumberFormat="1" applyFont="1" applyBorder="1" applyAlignment="1">
      <alignment/>
    </xf>
    <xf numFmtId="3" fontId="8" fillId="0" borderId="10" xfId="0" applyNumberFormat="1" applyFont="1" applyBorder="1" applyAlignment="1">
      <alignment/>
    </xf>
    <xf numFmtId="0" fontId="8" fillId="0" borderId="10" xfId="0" applyFont="1" applyBorder="1" applyAlignment="1">
      <alignment horizontal="right" wrapText="1"/>
    </xf>
    <xf numFmtId="0" fontId="9" fillId="0" borderId="0" xfId="0" applyFont="1" applyBorder="1" applyAlignment="1">
      <alignment/>
    </xf>
    <xf numFmtId="0" fontId="8" fillId="0" borderId="0" xfId="0" applyFont="1" applyBorder="1" applyAlignment="1">
      <alignment horizontal="left" indent="1"/>
    </xf>
    <xf numFmtId="0" fontId="8" fillId="0" borderId="0" xfId="0" applyFont="1" applyAlignment="1">
      <alignment horizontal="left" wrapText="1"/>
    </xf>
    <xf numFmtId="0" fontId="9" fillId="0" borderId="0" xfId="0" applyFont="1" applyBorder="1" applyAlignment="1">
      <alignment wrapText="1"/>
    </xf>
    <xf numFmtId="0" fontId="8" fillId="0" borderId="0" xfId="0" applyFont="1" applyBorder="1" applyAlignment="1">
      <alignment horizontal="right" wrapText="1"/>
    </xf>
    <xf numFmtId="165" fontId="8" fillId="0" borderId="0" xfId="0" applyNumberFormat="1" applyFont="1" applyAlignment="1">
      <alignment/>
    </xf>
    <xf numFmtId="0" fontId="8" fillId="0" borderId="0" xfId="0" applyFont="1" applyBorder="1" applyAlignment="1">
      <alignment vertical="top" wrapText="1"/>
    </xf>
    <xf numFmtId="0" fontId="3" fillId="0" borderId="0" xfId="0" applyFont="1" applyBorder="1" applyAlignment="1">
      <alignment horizontal="right" vertical="top" wrapText="1"/>
    </xf>
    <xf numFmtId="0" fontId="0" fillId="0" borderId="0" xfId="0" applyFont="1" applyBorder="1" applyAlignment="1">
      <alignment/>
    </xf>
    <xf numFmtId="0" fontId="8" fillId="0" borderId="12" xfId="0" applyFont="1" applyBorder="1" applyAlignment="1">
      <alignment horizontal="right" wrapText="1"/>
    </xf>
    <xf numFmtId="0" fontId="8" fillId="0" borderId="0" xfId="0" applyFont="1" applyBorder="1" applyAlignment="1">
      <alignment/>
    </xf>
    <xf numFmtId="0" fontId="7" fillId="0" borderId="0" xfId="0" applyFont="1" applyBorder="1" applyAlignment="1">
      <alignment wrapText="1"/>
    </xf>
    <xf numFmtId="3" fontId="10" fillId="0" borderId="0" xfId="0" applyNumberFormat="1" applyFont="1" applyAlignment="1">
      <alignment/>
    </xf>
    <xf numFmtId="3" fontId="3" fillId="0" borderId="10" xfId="0" applyNumberFormat="1" applyFont="1" applyBorder="1" applyAlignment="1">
      <alignment/>
    </xf>
    <xf numFmtId="164" fontId="8" fillId="0" borderId="0" xfId="0" applyNumberFormat="1" applyFont="1" applyBorder="1" applyAlignment="1">
      <alignment/>
    </xf>
    <xf numFmtId="3" fontId="3" fillId="0" borderId="0" xfId="0" applyNumberFormat="1" applyFont="1" applyAlignment="1">
      <alignment horizontal="right"/>
    </xf>
    <xf numFmtId="165" fontId="8" fillId="0" borderId="0" xfId="0" applyNumberFormat="1" applyFont="1" applyBorder="1" applyAlignment="1">
      <alignment/>
    </xf>
    <xf numFmtId="0" fontId="9" fillId="0" borderId="0" xfId="0" applyFont="1" applyAlignment="1">
      <alignment horizontal="right"/>
    </xf>
    <xf numFmtId="3" fontId="9" fillId="0" borderId="0" xfId="0" applyNumberFormat="1" applyFont="1" applyAlignment="1">
      <alignment horizontal="right"/>
    </xf>
    <xf numFmtId="3" fontId="9" fillId="0" borderId="0" xfId="0" applyNumberFormat="1" applyFont="1" applyAlignment="1">
      <alignment/>
    </xf>
    <xf numFmtId="3" fontId="3" fillId="0" borderId="0" xfId="0" applyNumberFormat="1" applyFont="1" applyBorder="1" applyAlignment="1">
      <alignment horizontal="right"/>
    </xf>
    <xf numFmtId="0" fontId="3" fillId="0" borderId="11" xfId="0" applyFont="1" applyBorder="1" applyAlignment="1">
      <alignment horizontal="left"/>
    </xf>
    <xf numFmtId="0" fontId="9" fillId="0" borderId="0" xfId="0" applyFont="1" applyAlignment="1">
      <alignment horizontal="left"/>
    </xf>
    <xf numFmtId="0" fontId="9" fillId="0" borderId="10" xfId="0" applyFont="1" applyBorder="1" applyAlignment="1">
      <alignment/>
    </xf>
    <xf numFmtId="0" fontId="8" fillId="0" borderId="0" xfId="0" applyFont="1" applyBorder="1" applyAlignment="1">
      <alignment wrapText="1"/>
    </xf>
    <xf numFmtId="0" fontId="2" fillId="0" borderId="0" xfId="0" applyFont="1" applyAlignment="1">
      <alignment wrapText="1"/>
    </xf>
    <xf numFmtId="0" fontId="0" fillId="0" borderId="0" xfId="0" applyAlignment="1">
      <alignment wrapText="1"/>
    </xf>
    <xf numFmtId="0" fontId="8" fillId="0" borderId="12" xfId="0" applyFont="1" applyBorder="1" applyAlignment="1">
      <alignment/>
    </xf>
    <xf numFmtId="0" fontId="8" fillId="0" borderId="12" xfId="0" applyFont="1" applyBorder="1" applyAlignment="1">
      <alignment wrapText="1"/>
    </xf>
    <xf numFmtId="0" fontId="0" fillId="0" borderId="12" xfId="0" applyBorder="1" applyAlignment="1">
      <alignment/>
    </xf>
    <xf numFmtId="0" fontId="0" fillId="0" borderId="11" xfId="0" applyBorder="1" applyAlignment="1">
      <alignment horizontal="left"/>
    </xf>
    <xf numFmtId="0" fontId="8" fillId="0" borderId="12" xfId="0" applyFont="1" applyBorder="1" applyAlignment="1">
      <alignment horizontal="left" indent="1"/>
    </xf>
    <xf numFmtId="0" fontId="3" fillId="0" borderId="11" xfId="0" applyFont="1" applyBorder="1" applyAlignment="1">
      <alignment horizontal="right" wrapText="1"/>
    </xf>
    <xf numFmtId="0" fontId="0" fillId="0" borderId="0" xfId="0" applyBorder="1" applyAlignment="1">
      <alignment horizontal="right" wrapText="1"/>
    </xf>
    <xf numFmtId="0" fontId="3" fillId="0" borderId="12" xfId="0" applyFont="1" applyBorder="1" applyAlignment="1">
      <alignment/>
    </xf>
    <xf numFmtId="0" fontId="3" fillId="0" borderId="12" xfId="0" applyFont="1" applyBorder="1" applyAlignment="1">
      <alignment wrapText="1"/>
    </xf>
    <xf numFmtId="3" fontId="3" fillId="0" borderId="12" xfId="0" applyNumberFormat="1" applyFont="1" applyBorder="1" applyAlignment="1">
      <alignment/>
    </xf>
    <xf numFmtId="0" fontId="7" fillId="0" borderId="0" xfId="0" applyFont="1" applyAlignment="1">
      <alignment horizontal="left"/>
    </xf>
    <xf numFmtId="3" fontId="10" fillId="0" borderId="0" xfId="0" applyNumberFormat="1" applyFont="1" applyAlignment="1">
      <alignment horizontal="right"/>
    </xf>
    <xf numFmtId="3" fontId="10" fillId="0" borderId="10" xfId="0" applyNumberFormat="1" applyFont="1" applyBorder="1" applyAlignment="1">
      <alignment/>
    </xf>
    <xf numFmtId="3" fontId="13" fillId="0" borderId="0" xfId="0" applyNumberFormat="1" applyFont="1" applyAlignment="1">
      <alignment/>
    </xf>
    <xf numFmtId="3" fontId="13" fillId="0" borderId="0" xfId="0" applyNumberFormat="1" applyFont="1" applyBorder="1" applyAlignment="1">
      <alignment/>
    </xf>
    <xf numFmtId="3" fontId="14" fillId="0" borderId="0" xfId="0" applyNumberFormat="1" applyFont="1" applyAlignment="1">
      <alignment horizontal="right"/>
    </xf>
    <xf numFmtId="3" fontId="13" fillId="0" borderId="10" xfId="0" applyNumberFormat="1" applyFont="1" applyBorder="1" applyAlignment="1">
      <alignment/>
    </xf>
    <xf numFmtId="0" fontId="3" fillId="0" borderId="12" xfId="0" applyFont="1" applyBorder="1" applyAlignment="1">
      <alignment/>
    </xf>
    <xf numFmtId="0" fontId="4" fillId="0" borderId="10" xfId="0" applyFont="1" applyBorder="1" applyAlignment="1">
      <alignment horizontal="left" wrapText="1"/>
    </xf>
    <xf numFmtId="165" fontId="13" fillId="0" borderId="0" xfId="0" applyNumberFormat="1" applyFont="1" applyAlignment="1">
      <alignment/>
    </xf>
    <xf numFmtId="164" fontId="13" fillId="0" borderId="0" xfId="0" applyNumberFormat="1" applyFont="1" applyAlignment="1">
      <alignment/>
    </xf>
    <xf numFmtId="0" fontId="15" fillId="0" borderId="0" xfId="0" applyFont="1" applyAlignment="1">
      <alignment/>
    </xf>
    <xf numFmtId="3" fontId="13" fillId="0" borderId="0" xfId="0" applyNumberFormat="1" applyFont="1" applyAlignment="1">
      <alignment horizontal="right"/>
    </xf>
    <xf numFmtId="0" fontId="13" fillId="0" borderId="0" xfId="0" applyFont="1" applyAlignment="1">
      <alignment/>
    </xf>
    <xf numFmtId="3" fontId="7" fillId="0" borderId="0" xfId="0" applyNumberFormat="1" applyFont="1" applyAlignment="1">
      <alignment horizontal="right"/>
    </xf>
    <xf numFmtId="3" fontId="3" fillId="0" borderId="10" xfId="0" applyNumberFormat="1" applyFont="1" applyBorder="1" applyAlignment="1">
      <alignment horizontal="right"/>
    </xf>
    <xf numFmtId="0" fontId="0" fillId="0" borderId="0" xfId="0" applyFont="1" applyAlignment="1">
      <alignment/>
    </xf>
    <xf numFmtId="3" fontId="14" fillId="0" borderId="0" xfId="0" applyNumberFormat="1" applyFont="1" applyBorder="1" applyAlignment="1">
      <alignment/>
    </xf>
    <xf numFmtId="165" fontId="13" fillId="0" borderId="0" xfId="0" applyNumberFormat="1" applyFont="1" applyAlignment="1">
      <alignment horizontal="right"/>
    </xf>
    <xf numFmtId="164" fontId="13" fillId="0" borderId="0" xfId="0" applyNumberFormat="1" applyFont="1" applyAlignment="1">
      <alignment horizontal="right"/>
    </xf>
    <xf numFmtId="0" fontId="7" fillId="0" borderId="0" xfId="0" applyFont="1" applyBorder="1" applyAlignment="1">
      <alignment/>
    </xf>
    <xf numFmtId="3" fontId="7" fillId="0" borderId="0" xfId="0" applyNumberFormat="1" applyFont="1" applyBorder="1" applyAlignment="1">
      <alignment/>
    </xf>
    <xf numFmtId="0" fontId="7" fillId="0" borderId="0" xfId="0" applyFont="1" applyAlignment="1">
      <alignment wrapText="1"/>
    </xf>
    <xf numFmtId="3" fontId="7" fillId="0" borderId="0" xfId="0" applyNumberFormat="1" applyFont="1" applyAlignment="1">
      <alignment/>
    </xf>
    <xf numFmtId="3" fontId="14" fillId="0" borderId="0" xfId="0" applyNumberFormat="1" applyFont="1" applyAlignment="1">
      <alignment/>
    </xf>
    <xf numFmtId="3" fontId="9" fillId="0" borderId="0" xfId="0" applyNumberFormat="1" applyFont="1" applyBorder="1" applyAlignment="1">
      <alignment/>
    </xf>
    <xf numFmtId="3" fontId="18" fillId="0" borderId="0" xfId="0" applyNumberFormat="1" applyFont="1" applyBorder="1" applyAlignment="1">
      <alignment/>
    </xf>
    <xf numFmtId="165" fontId="7" fillId="0" borderId="0" xfId="0" applyNumberFormat="1" applyFont="1" applyAlignment="1">
      <alignment/>
    </xf>
    <xf numFmtId="165" fontId="7" fillId="0" borderId="0" xfId="0" applyNumberFormat="1" applyFont="1" applyBorder="1" applyAlignment="1">
      <alignment/>
    </xf>
    <xf numFmtId="0" fontId="3" fillId="0" borderId="12" xfId="0" applyFont="1" applyBorder="1" applyAlignment="1">
      <alignment horizontal="left" wrapText="1"/>
    </xf>
    <xf numFmtId="0" fontId="3" fillId="0" borderId="11" xfId="0" applyFont="1" applyBorder="1" applyAlignment="1">
      <alignment/>
    </xf>
    <xf numFmtId="0" fontId="3" fillId="0" borderId="11" xfId="0" applyFont="1" applyBorder="1" applyAlignment="1">
      <alignment/>
    </xf>
    <xf numFmtId="0" fontId="3" fillId="0" borderId="10" xfId="0" applyFont="1" applyBorder="1" applyAlignment="1">
      <alignment horizontal="right"/>
    </xf>
    <xf numFmtId="0" fontId="3" fillId="0" borderId="10" xfId="0" applyFont="1" applyBorder="1" applyAlignment="1">
      <alignment horizontal="left"/>
    </xf>
    <xf numFmtId="164" fontId="3" fillId="0" borderId="0" xfId="0" applyNumberFormat="1" applyFont="1" applyBorder="1" applyAlignment="1">
      <alignment/>
    </xf>
    <xf numFmtId="164" fontId="3" fillId="0" borderId="10" xfId="0" applyNumberFormat="1" applyFont="1" applyBorder="1" applyAlignment="1">
      <alignment/>
    </xf>
    <xf numFmtId="3" fontId="3" fillId="0" borderId="0" xfId="0" applyNumberFormat="1" applyFont="1" applyBorder="1" applyAlignment="1">
      <alignment wrapText="1"/>
    </xf>
    <xf numFmtId="0" fontId="7" fillId="0" borderId="0" xfId="0" applyFont="1" applyAlignment="1">
      <alignment horizontal="left" indent="1"/>
    </xf>
    <xf numFmtId="165" fontId="3" fillId="0" borderId="0" xfId="0" applyNumberFormat="1" applyFont="1" applyBorder="1" applyAlignment="1">
      <alignment/>
    </xf>
    <xf numFmtId="165" fontId="3" fillId="0" borderId="10" xfId="0" applyNumberFormat="1" applyFont="1" applyBorder="1" applyAlignment="1">
      <alignment/>
    </xf>
    <xf numFmtId="0" fontId="3" fillId="0" borderId="0" xfId="0" applyFont="1" applyBorder="1" applyAlignment="1">
      <alignment horizontal="left" wrapText="1"/>
    </xf>
    <xf numFmtId="0" fontId="4" fillId="0" borderId="10" xfId="0" applyFont="1" applyBorder="1" applyAlignment="1">
      <alignment horizontal="right" wrapText="1"/>
    </xf>
    <xf numFmtId="0" fontId="3" fillId="0" borderId="11" xfId="0" applyFont="1" applyBorder="1" applyAlignment="1">
      <alignment horizontal="left" wrapText="1"/>
    </xf>
    <xf numFmtId="0" fontId="8" fillId="0" borderId="0" xfId="0" applyFont="1" applyBorder="1" applyAlignment="1">
      <alignment horizontal="right"/>
    </xf>
    <xf numFmtId="0" fontId="8" fillId="0" borderId="0" xfId="0" applyFont="1" applyBorder="1" applyAlignment="1" applyProtection="1">
      <alignment horizontal="left"/>
      <protection/>
    </xf>
    <xf numFmtId="0" fontId="0" fillId="0" borderId="0" xfId="0" applyBorder="1" applyAlignment="1" applyProtection="1">
      <alignment horizontal="left"/>
      <protection/>
    </xf>
    <xf numFmtId="0" fontId="7" fillId="0" borderId="10" xfId="0" applyFont="1" applyBorder="1" applyAlignment="1">
      <alignment/>
    </xf>
    <xf numFmtId="3" fontId="9" fillId="0" borderId="10" xfId="0" applyNumberFormat="1" applyFont="1" applyBorder="1" applyAlignment="1">
      <alignment/>
    </xf>
    <xf numFmtId="165" fontId="8" fillId="0" borderId="12" xfId="0" applyNumberFormat="1" applyFont="1" applyBorder="1" applyAlignment="1">
      <alignment horizontal="right" wrapText="1"/>
    </xf>
    <xf numFmtId="49" fontId="3" fillId="0" borderId="0" xfId="0" applyNumberFormat="1" applyFont="1" applyAlignment="1">
      <alignment horizontal="left"/>
    </xf>
    <xf numFmtId="3" fontId="8" fillId="0" borderId="0" xfId="0" applyNumberFormat="1" applyFont="1" applyBorder="1" applyAlignment="1">
      <alignment horizontal="right" wrapText="1"/>
    </xf>
    <xf numFmtId="0" fontId="8" fillId="0" borderId="0" xfId="0" applyFont="1" applyAlignment="1">
      <alignment/>
    </xf>
    <xf numFmtId="3" fontId="0" fillId="0" borderId="0" xfId="0" applyNumberFormat="1" applyAlignment="1">
      <alignment/>
    </xf>
    <xf numFmtId="0" fontId="0" fillId="0" borderId="10" xfId="0" applyBorder="1" applyAlignment="1">
      <alignment/>
    </xf>
    <xf numFmtId="0" fontId="8" fillId="0" borderId="12" xfId="0" applyFont="1" applyBorder="1" applyAlignment="1" applyProtection="1">
      <alignment wrapText="1"/>
      <protection/>
    </xf>
    <xf numFmtId="0" fontId="8" fillId="0" borderId="12" xfId="0" applyFont="1" applyBorder="1" applyAlignment="1" applyProtection="1">
      <alignment horizontal="right" wrapText="1"/>
      <protection/>
    </xf>
    <xf numFmtId="0" fontId="20" fillId="0" borderId="0" xfId="0" applyFont="1" applyBorder="1" applyAlignment="1">
      <alignment horizontal="left" wrapText="1"/>
    </xf>
    <xf numFmtId="0" fontId="0" fillId="0" borderId="0" xfId="0" applyAlignment="1" applyProtection="1">
      <alignment/>
      <protection/>
    </xf>
    <xf numFmtId="0" fontId="3" fillId="0" borderId="12" xfId="0" applyFont="1" applyBorder="1" applyAlignment="1">
      <alignment horizontal="right" wrapText="1"/>
    </xf>
    <xf numFmtId="0" fontId="3" fillId="0" borderId="12" xfId="0" applyFont="1" applyBorder="1" applyAlignment="1">
      <alignment horizontal="right"/>
    </xf>
    <xf numFmtId="3" fontId="13" fillId="0" borderId="0" xfId="0" applyNumberFormat="1" applyFont="1" applyBorder="1" applyAlignment="1">
      <alignment horizontal="right"/>
    </xf>
    <xf numFmtId="0" fontId="10" fillId="0" borderId="0" xfId="0" applyFont="1" applyAlignment="1">
      <alignment/>
    </xf>
    <xf numFmtId="0" fontId="21" fillId="0" borderId="10" xfId="0" applyFont="1" applyBorder="1" applyAlignment="1">
      <alignment horizontal="right" wrapText="1"/>
    </xf>
    <xf numFmtId="165" fontId="22" fillId="0" borderId="0" xfId="0" applyNumberFormat="1" applyFont="1" applyAlignment="1">
      <alignment/>
    </xf>
    <xf numFmtId="165" fontId="21" fillId="0" borderId="0" xfId="0" applyNumberFormat="1" applyFont="1" applyAlignment="1">
      <alignment horizontal="right"/>
    </xf>
    <xf numFmtId="165" fontId="21" fillId="0" borderId="0" xfId="0" applyNumberFormat="1" applyFont="1" applyAlignment="1">
      <alignment/>
    </xf>
    <xf numFmtId="3" fontId="21" fillId="0" borderId="0" xfId="0" applyNumberFormat="1" applyFont="1" applyAlignment="1">
      <alignment/>
    </xf>
    <xf numFmtId="3" fontId="21" fillId="0" borderId="0" xfId="0" applyNumberFormat="1" applyFont="1" applyAlignment="1">
      <alignment horizontal="right"/>
    </xf>
    <xf numFmtId="165" fontId="22" fillId="0" borderId="0" xfId="0" applyNumberFormat="1" applyFont="1" applyAlignment="1">
      <alignment horizontal="right"/>
    </xf>
    <xf numFmtId="3" fontId="21" fillId="0" borderId="0" xfId="0" applyNumberFormat="1" applyFont="1" applyBorder="1" applyAlignment="1">
      <alignment horizontal="right"/>
    </xf>
    <xf numFmtId="164" fontId="21" fillId="0" borderId="0" xfId="0" applyNumberFormat="1" applyFont="1" applyAlignment="1">
      <alignment horizontal="right"/>
    </xf>
    <xf numFmtId="164" fontId="21" fillId="0" borderId="0" xfId="0" applyNumberFormat="1" applyFont="1" applyAlignment="1">
      <alignment/>
    </xf>
    <xf numFmtId="3" fontId="21" fillId="0" borderId="10" xfId="0" applyNumberFormat="1" applyFont="1" applyBorder="1" applyAlignment="1">
      <alignment/>
    </xf>
    <xf numFmtId="3" fontId="21" fillId="0" borderId="10" xfId="0" applyNumberFormat="1" applyFont="1" applyBorder="1" applyAlignment="1">
      <alignment horizontal="right"/>
    </xf>
    <xf numFmtId="3" fontId="8" fillId="0" borderId="0" xfId="0" applyNumberFormat="1" applyFont="1" applyFill="1" applyBorder="1" applyAlignment="1">
      <alignment horizontal="right" wrapText="1"/>
    </xf>
    <xf numFmtId="3" fontId="3" fillId="0" borderId="0" xfId="0" applyNumberFormat="1" applyFont="1" applyFill="1" applyAlignment="1">
      <alignment/>
    </xf>
    <xf numFmtId="3" fontId="13" fillId="0" borderId="0" xfId="0" applyNumberFormat="1" applyFont="1" applyFill="1" applyAlignment="1">
      <alignment/>
    </xf>
    <xf numFmtId="3" fontId="3" fillId="0" borderId="0" xfId="0" applyNumberFormat="1" applyFont="1" applyFill="1" applyAlignment="1">
      <alignment horizontal="right"/>
    </xf>
    <xf numFmtId="3" fontId="13" fillId="0" borderId="0" xfId="0" applyNumberFormat="1" applyFont="1" applyFill="1" applyBorder="1" applyAlignment="1">
      <alignment/>
    </xf>
    <xf numFmtId="3" fontId="3" fillId="0" borderId="0" xfId="0" applyNumberFormat="1" applyFont="1" applyFill="1" applyBorder="1" applyAlignment="1">
      <alignment/>
    </xf>
    <xf numFmtId="3" fontId="7" fillId="0" borderId="0" xfId="0" applyNumberFormat="1" applyFont="1" applyFill="1" applyAlignment="1">
      <alignment/>
    </xf>
    <xf numFmtId="3" fontId="7" fillId="0" borderId="0" xfId="0" applyNumberFormat="1" applyFont="1" applyFill="1" applyAlignment="1">
      <alignment horizontal="right"/>
    </xf>
    <xf numFmtId="3" fontId="14" fillId="0" borderId="0" xfId="0" applyNumberFormat="1" applyFont="1" applyFill="1" applyAlignment="1">
      <alignment horizontal="right"/>
    </xf>
    <xf numFmtId="3" fontId="13" fillId="0" borderId="0" xfId="0" applyNumberFormat="1" applyFont="1" applyFill="1" applyAlignment="1">
      <alignment horizontal="right"/>
    </xf>
    <xf numFmtId="3" fontId="13" fillId="0" borderId="10" xfId="0" applyNumberFormat="1" applyFont="1" applyFill="1" applyBorder="1" applyAlignment="1">
      <alignment/>
    </xf>
    <xf numFmtId="3" fontId="9" fillId="0" borderId="0" xfId="0" applyNumberFormat="1" applyFont="1" applyFill="1" applyAlignment="1">
      <alignment horizontal="right"/>
    </xf>
    <xf numFmtId="3" fontId="18" fillId="0" borderId="0" xfId="0" applyNumberFormat="1" applyFont="1" applyFill="1" applyAlignment="1">
      <alignment horizontal="right"/>
    </xf>
    <xf numFmtId="3" fontId="13" fillId="0" borderId="10" xfId="0" applyNumberFormat="1" applyFont="1" applyBorder="1" applyAlignment="1">
      <alignment horizontal="right"/>
    </xf>
    <xf numFmtId="165" fontId="0" fillId="0" borderId="0" xfId="0" applyNumberFormat="1" applyAlignment="1">
      <alignment/>
    </xf>
    <xf numFmtId="164" fontId="0" fillId="0" borderId="0" xfId="0" applyNumberFormat="1" applyAlignment="1">
      <alignment/>
    </xf>
    <xf numFmtId="164" fontId="3" fillId="0" borderId="0" xfId="0" applyNumberFormat="1" applyFont="1" applyAlignment="1">
      <alignment/>
    </xf>
    <xf numFmtId="0" fontId="13" fillId="0" borderId="0" xfId="0" applyFont="1" applyAlignment="1">
      <alignment horizontal="left"/>
    </xf>
    <xf numFmtId="0" fontId="13" fillId="0" borderId="0" xfId="0" applyFont="1" applyBorder="1" applyAlignment="1">
      <alignment horizontal="left"/>
    </xf>
    <xf numFmtId="3" fontId="8" fillId="0" borderId="10" xfId="0" applyNumberFormat="1" applyFont="1" applyBorder="1" applyAlignment="1">
      <alignment horizontal="right"/>
    </xf>
    <xf numFmtId="0" fontId="8" fillId="0" borderId="10" xfId="0" applyFont="1" applyBorder="1" applyAlignment="1">
      <alignment horizontal="right"/>
    </xf>
    <xf numFmtId="0" fontId="8" fillId="0" borderId="0" xfId="0" applyFont="1" applyAlignment="1">
      <alignment horizontal="right"/>
    </xf>
    <xf numFmtId="3" fontId="3" fillId="0" borderId="10" xfId="0" applyNumberFormat="1" applyFont="1" applyFill="1" applyBorder="1" applyAlignment="1">
      <alignment/>
    </xf>
    <xf numFmtId="1" fontId="3" fillId="0" borderId="10" xfId="0" applyNumberFormat="1" applyFont="1" applyBorder="1" applyAlignment="1">
      <alignment/>
    </xf>
    <xf numFmtId="1" fontId="3" fillId="0" borderId="0" xfId="0" applyNumberFormat="1" applyFont="1" applyBorder="1" applyAlignment="1">
      <alignment/>
    </xf>
    <xf numFmtId="0" fontId="2" fillId="0" borderId="12" xfId="0" applyFont="1" applyBorder="1" applyAlignment="1">
      <alignment/>
    </xf>
    <xf numFmtId="3" fontId="13" fillId="0" borderId="0" xfId="0" applyNumberFormat="1" applyFont="1" applyFill="1" applyBorder="1" applyAlignment="1">
      <alignment horizontal="right"/>
    </xf>
    <xf numFmtId="165" fontId="3" fillId="0" borderId="0" xfId="0" applyNumberFormat="1" applyFont="1" applyFill="1" applyAlignment="1">
      <alignment/>
    </xf>
    <xf numFmtId="165" fontId="7" fillId="0" borderId="0" xfId="0" applyNumberFormat="1" applyFont="1" applyFill="1" applyAlignment="1">
      <alignment/>
    </xf>
    <xf numFmtId="0" fontId="8" fillId="0" borderId="0" xfId="0" applyFont="1" applyFill="1" applyAlignment="1">
      <alignment horizontal="right"/>
    </xf>
    <xf numFmtId="0" fontId="9" fillId="0" borderId="0" xfId="0" applyFont="1" applyFill="1" applyAlignment="1">
      <alignment horizontal="right"/>
    </xf>
    <xf numFmtId="3" fontId="10" fillId="0" borderId="0" xfId="0" applyNumberFormat="1" applyFont="1" applyFill="1" applyAlignment="1">
      <alignment horizontal="right"/>
    </xf>
    <xf numFmtId="165" fontId="13" fillId="0" borderId="0" xfId="0" applyNumberFormat="1" applyFont="1" applyFill="1" applyAlignment="1">
      <alignment/>
    </xf>
    <xf numFmtId="165" fontId="13" fillId="0" borderId="0" xfId="0" applyNumberFormat="1" applyFont="1" applyFill="1" applyAlignment="1">
      <alignment horizontal="right"/>
    </xf>
    <xf numFmtId="165" fontId="14" fillId="0" borderId="0" xfId="0" applyNumberFormat="1" applyFont="1" applyFill="1" applyAlignment="1">
      <alignment horizontal="right"/>
    </xf>
    <xf numFmtId="164" fontId="13" fillId="0" borderId="0" xfId="0" applyNumberFormat="1" applyFont="1" applyFill="1" applyAlignment="1">
      <alignment/>
    </xf>
    <xf numFmtId="164" fontId="13" fillId="0" borderId="0" xfId="0" applyNumberFormat="1" applyFont="1" applyFill="1" applyAlignment="1">
      <alignment horizontal="right"/>
    </xf>
    <xf numFmtId="0" fontId="0" fillId="0" borderId="0" xfId="0" applyAlignment="1">
      <alignment horizontal="left" wrapText="1"/>
    </xf>
    <xf numFmtId="3" fontId="3" fillId="0" borderId="0" xfId="0" applyNumberFormat="1" applyFont="1" applyFill="1" applyBorder="1" applyAlignment="1">
      <alignment horizontal="right"/>
    </xf>
    <xf numFmtId="0" fontId="0" fillId="0" borderId="0" xfId="0" applyFill="1" applyAlignment="1">
      <alignment/>
    </xf>
    <xf numFmtId="9" fontId="0" fillId="0" borderId="0" xfId="50" applyFont="1" applyAlignment="1">
      <alignment/>
    </xf>
    <xf numFmtId="3" fontId="8" fillId="0" borderId="0" xfId="0" applyNumberFormat="1" applyFont="1" applyBorder="1" applyAlignment="1">
      <alignment horizontal="right" vertical="top"/>
    </xf>
    <xf numFmtId="3" fontId="8" fillId="0" borderId="0" xfId="0" applyNumberFormat="1" applyFont="1" applyFill="1" applyAlignment="1">
      <alignment horizontal="right"/>
    </xf>
    <xf numFmtId="177" fontId="13" fillId="0" borderId="0" xfId="0" applyNumberFormat="1" applyFont="1" applyAlignment="1">
      <alignment/>
    </xf>
    <xf numFmtId="3" fontId="3" fillId="0" borderId="0" xfId="0" applyNumberFormat="1" applyFont="1" applyFill="1" applyBorder="1" applyAlignment="1">
      <alignment horizontal="right" vertical="top"/>
    </xf>
    <xf numFmtId="165" fontId="3" fillId="0" borderId="0" xfId="0" applyNumberFormat="1" applyFont="1" applyAlignment="1">
      <alignment horizontal="right"/>
    </xf>
    <xf numFmtId="165" fontId="3" fillId="0" borderId="0" xfId="0" applyNumberFormat="1" applyFont="1" applyFill="1" applyAlignment="1">
      <alignment horizontal="right"/>
    </xf>
    <xf numFmtId="164" fontId="3" fillId="0" borderId="0" xfId="0" applyNumberFormat="1" applyFont="1" applyAlignment="1">
      <alignment horizontal="right"/>
    </xf>
    <xf numFmtId="164" fontId="3" fillId="0" borderId="0" xfId="0" applyNumberFormat="1" applyFont="1" applyFill="1" applyAlignment="1">
      <alignment/>
    </xf>
    <xf numFmtId="164" fontId="3" fillId="0" borderId="0" xfId="0" applyNumberFormat="1" applyFont="1" applyFill="1" applyAlignment="1">
      <alignment horizontal="right"/>
    </xf>
    <xf numFmtId="164" fontId="3" fillId="0" borderId="0" xfId="0" applyNumberFormat="1" applyFont="1" applyFill="1" applyAlignment="1">
      <alignment/>
    </xf>
    <xf numFmtId="3" fontId="8" fillId="0" borderId="0" xfId="0" applyNumberFormat="1" applyFont="1" applyAlignment="1">
      <alignment horizontal="right" wrapText="1"/>
    </xf>
    <xf numFmtId="0" fontId="8" fillId="0" borderId="0" xfId="0" applyFont="1" applyAlignment="1">
      <alignment horizontal="right" wrapText="1"/>
    </xf>
    <xf numFmtId="3" fontId="3" fillId="0" borderId="10" xfId="0" applyNumberFormat="1" applyFont="1" applyFill="1" applyBorder="1" applyAlignment="1">
      <alignment horizontal="right"/>
    </xf>
    <xf numFmtId="3" fontId="8" fillId="0" borderId="0" xfId="0" applyNumberFormat="1" applyFont="1" applyFill="1" applyAlignment="1">
      <alignment/>
    </xf>
    <xf numFmtId="3" fontId="8" fillId="0" borderId="0" xfId="0" applyNumberFormat="1" applyFont="1" applyFill="1" applyBorder="1" applyAlignment="1">
      <alignment horizontal="right"/>
    </xf>
    <xf numFmtId="0" fontId="8" fillId="0" borderId="11" xfId="0" applyFont="1" applyBorder="1" applyAlignment="1">
      <alignment horizontal="left" indent="1"/>
    </xf>
    <xf numFmtId="0" fontId="8" fillId="0" borderId="0" xfId="0" applyFont="1" applyBorder="1" applyAlignment="1">
      <alignment/>
    </xf>
    <xf numFmtId="49" fontId="3" fillId="0" borderId="0" xfId="0" applyNumberFormat="1" applyFont="1" applyBorder="1" applyAlignment="1">
      <alignment horizontal="left"/>
    </xf>
    <xf numFmtId="3" fontId="8" fillId="0" borderId="10" xfId="0" applyNumberFormat="1" applyFont="1" applyFill="1" applyBorder="1" applyAlignment="1">
      <alignment/>
    </xf>
    <xf numFmtId="0" fontId="16" fillId="0" borderId="0" xfId="45" applyAlignment="1" applyProtection="1">
      <alignment/>
      <protection/>
    </xf>
    <xf numFmtId="0" fontId="0" fillId="0" borderId="0" xfId="0" applyFont="1" applyFill="1" applyAlignment="1">
      <alignment horizontal="right"/>
    </xf>
    <xf numFmtId="0" fontId="8" fillId="0" borderId="0" xfId="0" applyFont="1" applyFill="1" applyAlignment="1">
      <alignment/>
    </xf>
    <xf numFmtId="0" fontId="8" fillId="0" borderId="10" xfId="0" applyFont="1" applyFill="1" applyBorder="1" applyAlignment="1">
      <alignment horizontal="right"/>
    </xf>
    <xf numFmtId="3" fontId="8" fillId="0" borderId="0" xfId="0" applyNumberFormat="1" applyFont="1" applyFill="1" applyAlignment="1">
      <alignment horizontal="right" wrapText="1"/>
    </xf>
    <xf numFmtId="3" fontId="9" fillId="0" borderId="0" xfId="0" applyNumberFormat="1" applyFont="1" applyFill="1" applyAlignment="1">
      <alignment/>
    </xf>
    <xf numFmtId="3" fontId="7" fillId="0" borderId="0" xfId="0" applyNumberFormat="1" applyFont="1" applyFill="1" applyBorder="1" applyAlignment="1">
      <alignmen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13" fillId="0" borderId="0" xfId="0" applyFont="1" applyFill="1" applyAlignment="1">
      <alignment horizontal="right"/>
    </xf>
    <xf numFmtId="0" fontId="15" fillId="0" borderId="0" xfId="0" applyFont="1" applyFill="1" applyAlignment="1">
      <alignment horizontal="right"/>
    </xf>
    <xf numFmtId="3" fontId="9" fillId="0" borderId="0" xfId="0" applyNumberFormat="1" applyFont="1" applyFill="1" applyBorder="1" applyAlignment="1">
      <alignment/>
    </xf>
    <xf numFmtId="3" fontId="9" fillId="0" borderId="0" xfId="0" applyNumberFormat="1" applyFont="1" applyFill="1" applyBorder="1" applyAlignment="1">
      <alignment horizontal="right"/>
    </xf>
    <xf numFmtId="3" fontId="18" fillId="0" borderId="0" xfId="0" applyNumberFormat="1" applyFont="1" applyFill="1" applyBorder="1" applyAlignment="1">
      <alignment/>
    </xf>
    <xf numFmtId="3" fontId="10" fillId="0" borderId="0" xfId="0" applyNumberFormat="1" applyFont="1" applyFill="1" applyAlignment="1">
      <alignment/>
    </xf>
    <xf numFmtId="3" fontId="18" fillId="0" borderId="0" xfId="0" applyNumberFormat="1" applyFont="1" applyFill="1" applyAlignment="1">
      <alignment/>
    </xf>
    <xf numFmtId="0" fontId="3" fillId="0" borderId="11" xfId="0" applyFont="1" applyFill="1" applyBorder="1" applyAlignment="1">
      <alignment wrapText="1"/>
    </xf>
    <xf numFmtId="3" fontId="8" fillId="0" borderId="10" xfId="0" applyNumberFormat="1" applyFont="1" applyFill="1" applyBorder="1" applyAlignment="1">
      <alignment horizontal="right"/>
    </xf>
    <xf numFmtId="3" fontId="10" fillId="0" borderId="10" xfId="0" applyNumberFormat="1" applyFont="1" applyFill="1" applyBorder="1" applyAlignment="1">
      <alignment horizontal="right"/>
    </xf>
    <xf numFmtId="0" fontId="3" fillId="0" borderId="0" xfId="0" applyFont="1" applyBorder="1" applyAlignment="1">
      <alignment wrapText="1"/>
    </xf>
    <xf numFmtId="0" fontId="21" fillId="0" borderId="0" xfId="0" applyFont="1" applyBorder="1" applyAlignment="1">
      <alignment horizontal="right" wrapText="1"/>
    </xf>
    <xf numFmtId="0" fontId="6" fillId="0" borderId="0" xfId="0" applyFont="1" applyFill="1" applyBorder="1" applyAlignment="1">
      <alignment horizontal="left"/>
    </xf>
    <xf numFmtId="49" fontId="6" fillId="0" borderId="0" xfId="0" applyNumberFormat="1" applyFont="1" applyFill="1" applyBorder="1" applyAlignment="1">
      <alignment horizontal="left"/>
    </xf>
    <xf numFmtId="49" fontId="3" fillId="0" borderId="0" xfId="0" applyNumberFormat="1" applyFont="1" applyFill="1" applyAlignment="1">
      <alignment horizontal="left"/>
    </xf>
    <xf numFmtId="0" fontId="3" fillId="0" borderId="12" xfId="0" applyFont="1" applyBorder="1" applyAlignment="1">
      <alignment/>
    </xf>
    <xf numFmtId="0" fontId="3" fillId="0" borderId="11" xfId="0" applyFont="1" applyBorder="1" applyAlignment="1">
      <alignment horizontal="right" wrapText="1"/>
    </xf>
    <xf numFmtId="0" fontId="3" fillId="0" borderId="10" xfId="0" applyFont="1" applyBorder="1" applyAlignment="1">
      <alignment horizontal="right"/>
    </xf>
    <xf numFmtId="0" fontId="1" fillId="0" borderId="0" xfId="0" applyFont="1" applyAlignment="1">
      <alignment horizontal="left"/>
    </xf>
    <xf numFmtId="0" fontId="3" fillId="0" borderId="11" xfId="0" applyFont="1" applyBorder="1" applyAlignment="1">
      <alignment wrapText="1"/>
    </xf>
    <xf numFmtId="0" fontId="0" fillId="0" borderId="0" xfId="0" applyBorder="1" applyAlignment="1">
      <alignment/>
    </xf>
    <xf numFmtId="0" fontId="11" fillId="0" borderId="0" xfId="0" applyFont="1" applyAlignment="1">
      <alignment/>
    </xf>
    <xf numFmtId="0" fontId="0" fillId="0" borderId="0" xfId="0" applyAlignment="1">
      <alignment/>
    </xf>
    <xf numFmtId="0" fontId="2" fillId="0" borderId="0" xfId="0" applyFont="1" applyAlignment="1">
      <alignment wrapText="1"/>
    </xf>
    <xf numFmtId="0" fontId="0" fillId="0" borderId="0" xfId="0" applyAlignment="1">
      <alignment wrapText="1"/>
    </xf>
    <xf numFmtId="0" fontId="0" fillId="0" borderId="10" xfId="0" applyFont="1" applyBorder="1" applyAlignment="1">
      <alignment wrapText="1"/>
    </xf>
    <xf numFmtId="0" fontId="0" fillId="0" borderId="10" xfId="0" applyBorder="1" applyAlignment="1">
      <alignment wrapText="1"/>
    </xf>
    <xf numFmtId="0" fontId="3" fillId="0" borderId="0" xfId="0" applyFont="1" applyBorder="1" applyAlignment="1">
      <alignment wrapText="1"/>
    </xf>
    <xf numFmtId="0" fontId="8" fillId="0" borderId="0" xfId="0" applyFont="1" applyBorder="1" applyAlignment="1">
      <alignment wrapText="1"/>
    </xf>
    <xf numFmtId="0" fontId="0" fillId="0" borderId="0" xfId="0" applyBorder="1" applyAlignment="1">
      <alignment wrapText="1"/>
    </xf>
    <xf numFmtId="0" fontId="8" fillId="0" borderId="0" xfId="0" applyFont="1" applyAlignment="1">
      <alignment wrapText="1"/>
    </xf>
    <xf numFmtId="0" fontId="8" fillId="0" borderId="11" xfId="0" applyFont="1" applyBorder="1" applyAlignment="1">
      <alignment/>
    </xf>
    <xf numFmtId="0" fontId="0" fillId="0" borderId="10" xfId="0" applyBorder="1" applyAlignment="1">
      <alignment/>
    </xf>
    <xf numFmtId="0" fontId="8" fillId="0" borderId="12" xfId="0" applyFont="1" applyBorder="1" applyAlignment="1">
      <alignment/>
    </xf>
    <xf numFmtId="0" fontId="8" fillId="0" borderId="0" xfId="0" applyFont="1" applyBorder="1" applyAlignment="1">
      <alignment horizontal="left" wrapText="1"/>
    </xf>
    <xf numFmtId="0" fontId="0" fillId="0" borderId="0" xfId="0" applyFont="1" applyBorder="1" applyAlignment="1">
      <alignment wrapText="1"/>
    </xf>
    <xf numFmtId="0" fontId="3" fillId="0" borderId="12" xfId="0" applyFont="1" applyBorder="1" applyAlignment="1">
      <alignment horizontal="left" wrapText="1"/>
    </xf>
    <xf numFmtId="0" fontId="3" fillId="0" borderId="12" xfId="0" applyFont="1" applyBorder="1" applyAlignment="1">
      <alignment horizontal="left"/>
    </xf>
    <xf numFmtId="0" fontId="3" fillId="0" borderId="12" xfId="0" applyFont="1" applyBorder="1" applyAlignment="1">
      <alignment wrapText="1"/>
    </xf>
    <xf numFmtId="0" fontId="0" fillId="0" borderId="12" xfId="0" applyBorder="1" applyAlignment="1">
      <alignment/>
    </xf>
    <xf numFmtId="0" fontId="8" fillId="0" borderId="11" xfId="0" applyFont="1" applyFill="1" applyBorder="1" applyAlignment="1">
      <alignment wrapText="1"/>
    </xf>
    <xf numFmtId="0" fontId="0" fillId="0" borderId="11" xfId="0" applyFont="1" applyFill="1" applyBorder="1" applyAlignment="1">
      <alignment wrapText="1"/>
    </xf>
    <xf numFmtId="0" fontId="0" fillId="0" borderId="0" xfId="0" applyFont="1" applyFill="1" applyBorder="1" applyAlignment="1">
      <alignment wrapText="1"/>
    </xf>
    <xf numFmtId="0" fontId="0" fillId="0" borderId="12" xfId="0" applyBorder="1" applyAlignment="1">
      <alignment horizontal="left"/>
    </xf>
    <xf numFmtId="0" fontId="8" fillId="0" borderId="11" xfId="0" applyFont="1" applyBorder="1" applyAlignment="1">
      <alignment wrapText="1"/>
    </xf>
    <xf numFmtId="0" fontId="2" fillId="0" borderId="0" xfId="0" applyFont="1" applyBorder="1" applyAlignment="1">
      <alignment wrapText="1"/>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26</xdr:row>
      <xdr:rowOff>38100</xdr:rowOff>
    </xdr:from>
    <xdr:to>
      <xdr:col>1</xdr:col>
      <xdr:colOff>0</xdr:colOff>
      <xdr:row>26</xdr:row>
      <xdr:rowOff>276225</xdr:rowOff>
    </xdr:to>
    <xdr:pic>
      <xdr:nvPicPr>
        <xdr:cNvPr id="1" name="Picture 1"/>
        <xdr:cNvPicPr preferRelativeResize="1">
          <a:picLocks noChangeAspect="1"/>
        </xdr:cNvPicPr>
      </xdr:nvPicPr>
      <xdr:blipFill>
        <a:blip r:embed="rId1"/>
        <a:stretch>
          <a:fillRect/>
        </a:stretch>
      </xdr:blipFill>
      <xdr:spPr>
        <a:xfrm>
          <a:off x="0" y="4238625"/>
          <a:ext cx="1428750" cy="238125"/>
        </a:xfrm>
        <a:prstGeom prst="rect">
          <a:avLst/>
        </a:prstGeom>
        <a:noFill/>
        <a:ln w="9525" cmpd="sng">
          <a:noFill/>
        </a:ln>
      </xdr:spPr>
    </xdr:pic>
    <xdr:clientData/>
  </xdr:twoCellAnchor>
  <xdr:twoCellAnchor editAs="oneCell">
    <xdr:from>
      <xdr:col>0</xdr:col>
      <xdr:colOff>19050</xdr:colOff>
      <xdr:row>49</xdr:row>
      <xdr:rowOff>28575</xdr:rowOff>
    </xdr:from>
    <xdr:to>
      <xdr:col>1</xdr:col>
      <xdr:colOff>9525</xdr:colOff>
      <xdr:row>49</xdr:row>
      <xdr:rowOff>276225</xdr:rowOff>
    </xdr:to>
    <xdr:pic>
      <xdr:nvPicPr>
        <xdr:cNvPr id="2" name="Picture 2"/>
        <xdr:cNvPicPr preferRelativeResize="1">
          <a:picLocks noChangeAspect="1"/>
        </xdr:cNvPicPr>
      </xdr:nvPicPr>
      <xdr:blipFill>
        <a:blip r:embed="rId1"/>
        <a:stretch>
          <a:fillRect/>
        </a:stretch>
      </xdr:blipFill>
      <xdr:spPr>
        <a:xfrm>
          <a:off x="19050" y="9115425"/>
          <a:ext cx="1419225" cy="2476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37</xdr:row>
      <xdr:rowOff>38100</xdr:rowOff>
    </xdr:from>
    <xdr:to>
      <xdr:col>1</xdr:col>
      <xdr:colOff>619125</xdr:colOff>
      <xdr:row>37</xdr:row>
      <xdr:rowOff>276225</xdr:rowOff>
    </xdr:to>
    <xdr:pic>
      <xdr:nvPicPr>
        <xdr:cNvPr id="1" name="Picture 5"/>
        <xdr:cNvPicPr preferRelativeResize="1">
          <a:picLocks noChangeAspect="1"/>
        </xdr:cNvPicPr>
      </xdr:nvPicPr>
      <xdr:blipFill>
        <a:blip r:embed="rId1"/>
        <a:stretch>
          <a:fillRect/>
        </a:stretch>
      </xdr:blipFill>
      <xdr:spPr>
        <a:xfrm>
          <a:off x="0" y="7143750"/>
          <a:ext cx="1371600" cy="2381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25</xdr:row>
      <xdr:rowOff>38100</xdr:rowOff>
    </xdr:from>
    <xdr:to>
      <xdr:col>0</xdr:col>
      <xdr:colOff>1371600</xdr:colOff>
      <xdr:row>25</xdr:row>
      <xdr:rowOff>276225</xdr:rowOff>
    </xdr:to>
    <xdr:pic>
      <xdr:nvPicPr>
        <xdr:cNvPr id="1" name="Picture 3"/>
        <xdr:cNvPicPr preferRelativeResize="1">
          <a:picLocks noChangeAspect="1"/>
        </xdr:cNvPicPr>
      </xdr:nvPicPr>
      <xdr:blipFill>
        <a:blip r:embed="rId1"/>
        <a:stretch>
          <a:fillRect/>
        </a:stretch>
      </xdr:blipFill>
      <xdr:spPr>
        <a:xfrm>
          <a:off x="0" y="5143500"/>
          <a:ext cx="1371600" cy="2381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25</xdr:row>
      <xdr:rowOff>38100</xdr:rowOff>
    </xdr:from>
    <xdr:to>
      <xdr:col>0</xdr:col>
      <xdr:colOff>1371600</xdr:colOff>
      <xdr:row>25</xdr:row>
      <xdr:rowOff>276225</xdr:rowOff>
    </xdr:to>
    <xdr:pic>
      <xdr:nvPicPr>
        <xdr:cNvPr id="1" name="Picture 3"/>
        <xdr:cNvPicPr preferRelativeResize="1">
          <a:picLocks noChangeAspect="1"/>
        </xdr:cNvPicPr>
      </xdr:nvPicPr>
      <xdr:blipFill>
        <a:blip r:embed="rId1"/>
        <a:stretch>
          <a:fillRect/>
        </a:stretch>
      </xdr:blipFill>
      <xdr:spPr>
        <a:xfrm>
          <a:off x="0" y="5248275"/>
          <a:ext cx="1371600" cy="2381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25</xdr:row>
      <xdr:rowOff>38100</xdr:rowOff>
    </xdr:from>
    <xdr:to>
      <xdr:col>0</xdr:col>
      <xdr:colOff>1371600</xdr:colOff>
      <xdr:row>25</xdr:row>
      <xdr:rowOff>276225</xdr:rowOff>
    </xdr:to>
    <xdr:pic>
      <xdr:nvPicPr>
        <xdr:cNvPr id="1" name="Picture 4"/>
        <xdr:cNvPicPr preferRelativeResize="1">
          <a:picLocks noChangeAspect="1"/>
        </xdr:cNvPicPr>
      </xdr:nvPicPr>
      <xdr:blipFill>
        <a:blip r:embed="rId1"/>
        <a:stretch>
          <a:fillRect/>
        </a:stretch>
      </xdr:blipFill>
      <xdr:spPr>
        <a:xfrm>
          <a:off x="0" y="5200650"/>
          <a:ext cx="1371600" cy="2381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38</xdr:row>
      <xdr:rowOff>28575</xdr:rowOff>
    </xdr:from>
    <xdr:to>
      <xdr:col>1</xdr:col>
      <xdr:colOff>447675</xdr:colOff>
      <xdr:row>38</xdr:row>
      <xdr:rowOff>266700</xdr:rowOff>
    </xdr:to>
    <xdr:pic>
      <xdr:nvPicPr>
        <xdr:cNvPr id="1" name="Picture 5"/>
        <xdr:cNvPicPr preferRelativeResize="1">
          <a:picLocks noChangeAspect="1"/>
        </xdr:cNvPicPr>
      </xdr:nvPicPr>
      <xdr:blipFill>
        <a:blip r:embed="rId1"/>
        <a:stretch>
          <a:fillRect/>
        </a:stretch>
      </xdr:blipFill>
      <xdr:spPr>
        <a:xfrm>
          <a:off x="0" y="7781925"/>
          <a:ext cx="1438275" cy="2381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35</xdr:row>
      <xdr:rowOff>28575</xdr:rowOff>
    </xdr:from>
    <xdr:to>
      <xdr:col>0</xdr:col>
      <xdr:colOff>1409700</xdr:colOff>
      <xdr:row>35</xdr:row>
      <xdr:rowOff>266700</xdr:rowOff>
    </xdr:to>
    <xdr:pic>
      <xdr:nvPicPr>
        <xdr:cNvPr id="1" name="Picture 5"/>
        <xdr:cNvPicPr preferRelativeResize="1">
          <a:picLocks noChangeAspect="1"/>
        </xdr:cNvPicPr>
      </xdr:nvPicPr>
      <xdr:blipFill>
        <a:blip r:embed="rId1"/>
        <a:stretch>
          <a:fillRect/>
        </a:stretch>
      </xdr:blipFill>
      <xdr:spPr>
        <a:xfrm>
          <a:off x="0" y="6953250"/>
          <a:ext cx="1409700" cy="2381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35</xdr:row>
      <xdr:rowOff>38100</xdr:rowOff>
    </xdr:from>
    <xdr:to>
      <xdr:col>1</xdr:col>
      <xdr:colOff>0</xdr:colOff>
      <xdr:row>35</xdr:row>
      <xdr:rowOff>276225</xdr:rowOff>
    </xdr:to>
    <xdr:pic>
      <xdr:nvPicPr>
        <xdr:cNvPr id="1" name="Picture 5"/>
        <xdr:cNvPicPr preferRelativeResize="1">
          <a:picLocks noChangeAspect="1"/>
        </xdr:cNvPicPr>
      </xdr:nvPicPr>
      <xdr:blipFill>
        <a:blip r:embed="rId1"/>
        <a:stretch>
          <a:fillRect/>
        </a:stretch>
      </xdr:blipFill>
      <xdr:spPr>
        <a:xfrm>
          <a:off x="0" y="6905625"/>
          <a:ext cx="1428750" cy="2381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35</xdr:row>
      <xdr:rowOff>28575</xdr:rowOff>
    </xdr:from>
    <xdr:to>
      <xdr:col>1</xdr:col>
      <xdr:colOff>28575</xdr:colOff>
      <xdr:row>35</xdr:row>
      <xdr:rowOff>276225</xdr:rowOff>
    </xdr:to>
    <xdr:pic>
      <xdr:nvPicPr>
        <xdr:cNvPr id="1" name="Picture 7"/>
        <xdr:cNvPicPr preferRelativeResize="1">
          <a:picLocks noChangeAspect="1"/>
        </xdr:cNvPicPr>
      </xdr:nvPicPr>
      <xdr:blipFill>
        <a:blip r:embed="rId1"/>
        <a:stretch>
          <a:fillRect/>
        </a:stretch>
      </xdr:blipFill>
      <xdr:spPr>
        <a:xfrm>
          <a:off x="0" y="6858000"/>
          <a:ext cx="1457325" cy="2476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27</xdr:row>
      <xdr:rowOff>28575</xdr:rowOff>
    </xdr:from>
    <xdr:to>
      <xdr:col>0</xdr:col>
      <xdr:colOff>1457325</xdr:colOff>
      <xdr:row>27</xdr:row>
      <xdr:rowOff>276225</xdr:rowOff>
    </xdr:to>
    <xdr:pic>
      <xdr:nvPicPr>
        <xdr:cNvPr id="1" name="Picture 5"/>
        <xdr:cNvPicPr preferRelativeResize="1">
          <a:picLocks noChangeAspect="1"/>
        </xdr:cNvPicPr>
      </xdr:nvPicPr>
      <xdr:blipFill>
        <a:blip r:embed="rId1"/>
        <a:stretch>
          <a:fillRect/>
        </a:stretch>
      </xdr:blipFill>
      <xdr:spPr>
        <a:xfrm>
          <a:off x="0" y="6096000"/>
          <a:ext cx="1457325" cy="247650"/>
        </a:xfrm>
        <a:prstGeom prst="rect">
          <a:avLst/>
        </a:prstGeom>
        <a:noFill/>
        <a:ln w="9525" cmpd="sng">
          <a:noFill/>
        </a:ln>
      </xdr:spPr>
    </xdr:pic>
    <xdr:clientData/>
  </xdr:twoCellAnchor>
  <xdr:twoCellAnchor editAs="oneCell">
    <xdr:from>
      <xdr:col>0</xdr:col>
      <xdr:colOff>0</xdr:colOff>
      <xdr:row>13</xdr:row>
      <xdr:rowOff>28575</xdr:rowOff>
    </xdr:from>
    <xdr:to>
      <xdr:col>0</xdr:col>
      <xdr:colOff>1457325</xdr:colOff>
      <xdr:row>13</xdr:row>
      <xdr:rowOff>276225</xdr:rowOff>
    </xdr:to>
    <xdr:pic>
      <xdr:nvPicPr>
        <xdr:cNvPr id="2" name="Picture 6"/>
        <xdr:cNvPicPr preferRelativeResize="1">
          <a:picLocks noChangeAspect="1"/>
        </xdr:cNvPicPr>
      </xdr:nvPicPr>
      <xdr:blipFill>
        <a:blip r:embed="rId1"/>
        <a:stretch>
          <a:fillRect/>
        </a:stretch>
      </xdr:blipFill>
      <xdr:spPr>
        <a:xfrm>
          <a:off x="0" y="2933700"/>
          <a:ext cx="1457325" cy="2476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24</xdr:row>
      <xdr:rowOff>38100</xdr:rowOff>
    </xdr:from>
    <xdr:to>
      <xdr:col>0</xdr:col>
      <xdr:colOff>1438275</xdr:colOff>
      <xdr:row>24</xdr:row>
      <xdr:rowOff>276225</xdr:rowOff>
    </xdr:to>
    <xdr:pic>
      <xdr:nvPicPr>
        <xdr:cNvPr id="1" name="Picture 1"/>
        <xdr:cNvPicPr preferRelativeResize="1">
          <a:picLocks noChangeAspect="1"/>
        </xdr:cNvPicPr>
      </xdr:nvPicPr>
      <xdr:blipFill>
        <a:blip r:embed="rId1"/>
        <a:stretch>
          <a:fillRect/>
        </a:stretch>
      </xdr:blipFill>
      <xdr:spPr>
        <a:xfrm>
          <a:off x="9525" y="4762500"/>
          <a:ext cx="1428750"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25</xdr:row>
      <xdr:rowOff>28575</xdr:rowOff>
    </xdr:from>
    <xdr:to>
      <xdr:col>1</xdr:col>
      <xdr:colOff>85725</xdr:colOff>
      <xdr:row>25</xdr:row>
      <xdr:rowOff>276225</xdr:rowOff>
    </xdr:to>
    <xdr:pic>
      <xdr:nvPicPr>
        <xdr:cNvPr id="1" name="Picture 6"/>
        <xdr:cNvPicPr preferRelativeResize="1">
          <a:picLocks noChangeAspect="1"/>
        </xdr:cNvPicPr>
      </xdr:nvPicPr>
      <xdr:blipFill>
        <a:blip r:embed="rId1"/>
        <a:stretch>
          <a:fillRect/>
        </a:stretch>
      </xdr:blipFill>
      <xdr:spPr>
        <a:xfrm>
          <a:off x="0" y="5029200"/>
          <a:ext cx="1428750" cy="2476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24</xdr:row>
      <xdr:rowOff>38100</xdr:rowOff>
    </xdr:from>
    <xdr:to>
      <xdr:col>0</xdr:col>
      <xdr:colOff>1428750</xdr:colOff>
      <xdr:row>24</xdr:row>
      <xdr:rowOff>276225</xdr:rowOff>
    </xdr:to>
    <xdr:pic>
      <xdr:nvPicPr>
        <xdr:cNvPr id="1" name="Picture 1"/>
        <xdr:cNvPicPr preferRelativeResize="1">
          <a:picLocks noChangeAspect="1"/>
        </xdr:cNvPicPr>
      </xdr:nvPicPr>
      <xdr:blipFill>
        <a:blip r:embed="rId1"/>
        <a:stretch>
          <a:fillRect/>
        </a:stretch>
      </xdr:blipFill>
      <xdr:spPr>
        <a:xfrm>
          <a:off x="0" y="4400550"/>
          <a:ext cx="1428750" cy="238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22</xdr:row>
      <xdr:rowOff>38100</xdr:rowOff>
    </xdr:from>
    <xdr:to>
      <xdr:col>1</xdr:col>
      <xdr:colOff>85725</xdr:colOff>
      <xdr:row>22</xdr:row>
      <xdr:rowOff>276225</xdr:rowOff>
    </xdr:to>
    <xdr:pic>
      <xdr:nvPicPr>
        <xdr:cNvPr id="1" name="Picture 5"/>
        <xdr:cNvPicPr preferRelativeResize="1">
          <a:picLocks noChangeAspect="1"/>
        </xdr:cNvPicPr>
      </xdr:nvPicPr>
      <xdr:blipFill>
        <a:blip r:embed="rId1"/>
        <a:stretch>
          <a:fillRect/>
        </a:stretch>
      </xdr:blipFill>
      <xdr:spPr>
        <a:xfrm>
          <a:off x="0" y="4362450"/>
          <a:ext cx="1419225" cy="238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22</xdr:row>
      <xdr:rowOff>38100</xdr:rowOff>
    </xdr:from>
    <xdr:to>
      <xdr:col>0</xdr:col>
      <xdr:colOff>1428750</xdr:colOff>
      <xdr:row>22</xdr:row>
      <xdr:rowOff>276225</xdr:rowOff>
    </xdr:to>
    <xdr:pic>
      <xdr:nvPicPr>
        <xdr:cNvPr id="1" name="Picture 6"/>
        <xdr:cNvPicPr preferRelativeResize="1">
          <a:picLocks noChangeAspect="1"/>
        </xdr:cNvPicPr>
      </xdr:nvPicPr>
      <xdr:blipFill>
        <a:blip r:embed="rId1"/>
        <a:stretch>
          <a:fillRect/>
        </a:stretch>
      </xdr:blipFill>
      <xdr:spPr>
        <a:xfrm>
          <a:off x="9525" y="4248150"/>
          <a:ext cx="1419225" cy="238125"/>
        </a:xfrm>
        <a:prstGeom prst="rect">
          <a:avLst/>
        </a:prstGeom>
        <a:noFill/>
        <a:ln w="9525" cmpd="sng">
          <a:noFill/>
        </a:ln>
      </xdr:spPr>
    </xdr:pic>
    <xdr:clientData/>
  </xdr:twoCellAnchor>
  <xdr:twoCellAnchor editAs="oneCell">
    <xdr:from>
      <xdr:col>0</xdr:col>
      <xdr:colOff>19050</xdr:colOff>
      <xdr:row>43</xdr:row>
      <xdr:rowOff>19050</xdr:rowOff>
    </xdr:from>
    <xdr:to>
      <xdr:col>0</xdr:col>
      <xdr:colOff>1447800</xdr:colOff>
      <xdr:row>44</xdr:row>
      <xdr:rowOff>104775</xdr:rowOff>
    </xdr:to>
    <xdr:pic>
      <xdr:nvPicPr>
        <xdr:cNvPr id="2" name="Picture 7"/>
        <xdr:cNvPicPr preferRelativeResize="1">
          <a:picLocks noChangeAspect="1"/>
        </xdr:cNvPicPr>
      </xdr:nvPicPr>
      <xdr:blipFill>
        <a:blip r:embed="rId1"/>
        <a:stretch>
          <a:fillRect/>
        </a:stretch>
      </xdr:blipFill>
      <xdr:spPr>
        <a:xfrm>
          <a:off x="19050" y="9686925"/>
          <a:ext cx="1428750" cy="247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23</xdr:row>
      <xdr:rowOff>38100</xdr:rowOff>
    </xdr:from>
    <xdr:to>
      <xdr:col>0</xdr:col>
      <xdr:colOff>1419225</xdr:colOff>
      <xdr:row>23</xdr:row>
      <xdr:rowOff>276225</xdr:rowOff>
    </xdr:to>
    <xdr:pic>
      <xdr:nvPicPr>
        <xdr:cNvPr id="1" name="Picture 6"/>
        <xdr:cNvPicPr preferRelativeResize="1">
          <a:picLocks noChangeAspect="1"/>
        </xdr:cNvPicPr>
      </xdr:nvPicPr>
      <xdr:blipFill>
        <a:blip r:embed="rId1"/>
        <a:stretch>
          <a:fillRect/>
        </a:stretch>
      </xdr:blipFill>
      <xdr:spPr>
        <a:xfrm>
          <a:off x="0" y="5238750"/>
          <a:ext cx="1419225" cy="238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23</xdr:row>
      <xdr:rowOff>28575</xdr:rowOff>
    </xdr:from>
    <xdr:to>
      <xdr:col>0</xdr:col>
      <xdr:colOff>1419225</xdr:colOff>
      <xdr:row>23</xdr:row>
      <xdr:rowOff>276225</xdr:rowOff>
    </xdr:to>
    <xdr:pic>
      <xdr:nvPicPr>
        <xdr:cNvPr id="1" name="Picture 5"/>
        <xdr:cNvPicPr preferRelativeResize="1">
          <a:picLocks noChangeAspect="1"/>
        </xdr:cNvPicPr>
      </xdr:nvPicPr>
      <xdr:blipFill>
        <a:blip r:embed="rId1"/>
        <a:stretch>
          <a:fillRect/>
        </a:stretch>
      </xdr:blipFill>
      <xdr:spPr>
        <a:xfrm>
          <a:off x="9525" y="5410200"/>
          <a:ext cx="1409700"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23</xdr:row>
      <xdr:rowOff>28575</xdr:rowOff>
    </xdr:from>
    <xdr:to>
      <xdr:col>1</xdr:col>
      <xdr:colOff>0</xdr:colOff>
      <xdr:row>23</xdr:row>
      <xdr:rowOff>276225</xdr:rowOff>
    </xdr:to>
    <xdr:pic>
      <xdr:nvPicPr>
        <xdr:cNvPr id="1" name="Picture 5"/>
        <xdr:cNvPicPr preferRelativeResize="1">
          <a:picLocks noChangeAspect="1"/>
        </xdr:cNvPicPr>
      </xdr:nvPicPr>
      <xdr:blipFill>
        <a:blip r:embed="rId1"/>
        <a:stretch>
          <a:fillRect/>
        </a:stretch>
      </xdr:blipFill>
      <xdr:spPr>
        <a:xfrm>
          <a:off x="0" y="5457825"/>
          <a:ext cx="1428750" cy="2476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40</xdr:row>
      <xdr:rowOff>38100</xdr:rowOff>
    </xdr:from>
    <xdr:to>
      <xdr:col>2</xdr:col>
      <xdr:colOff>0</xdr:colOff>
      <xdr:row>40</xdr:row>
      <xdr:rowOff>276225</xdr:rowOff>
    </xdr:to>
    <xdr:pic>
      <xdr:nvPicPr>
        <xdr:cNvPr id="1" name="Picture 5"/>
        <xdr:cNvPicPr preferRelativeResize="1">
          <a:picLocks noChangeAspect="1"/>
        </xdr:cNvPicPr>
      </xdr:nvPicPr>
      <xdr:blipFill>
        <a:blip r:embed="rId1"/>
        <a:stretch>
          <a:fillRect/>
        </a:stretch>
      </xdr:blipFill>
      <xdr:spPr>
        <a:xfrm>
          <a:off x="0" y="7705725"/>
          <a:ext cx="1371600" cy="2381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40</xdr:row>
      <xdr:rowOff>28575</xdr:rowOff>
    </xdr:from>
    <xdr:to>
      <xdr:col>2</xdr:col>
      <xdr:colOff>0</xdr:colOff>
      <xdr:row>40</xdr:row>
      <xdr:rowOff>266700</xdr:rowOff>
    </xdr:to>
    <xdr:pic>
      <xdr:nvPicPr>
        <xdr:cNvPr id="1" name="Picture 5"/>
        <xdr:cNvPicPr preferRelativeResize="1">
          <a:picLocks noChangeAspect="1"/>
        </xdr:cNvPicPr>
      </xdr:nvPicPr>
      <xdr:blipFill>
        <a:blip r:embed="rId1"/>
        <a:stretch>
          <a:fillRect/>
        </a:stretch>
      </xdr:blipFill>
      <xdr:spPr>
        <a:xfrm>
          <a:off x="0" y="7658100"/>
          <a:ext cx="1371600"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54"/>
  <sheetViews>
    <sheetView tabSelected="1" zoomScalePageLayoutView="0" workbookViewId="0" topLeftCell="A1">
      <selection activeCell="A1" sqref="A1:J1"/>
    </sheetView>
  </sheetViews>
  <sheetFormatPr defaultColWidth="9.140625" defaultRowHeight="12.75"/>
  <cols>
    <col min="1" max="1" width="21.421875" style="0" customWidth="1"/>
    <col min="2" max="2" width="7.28125" style="0" customWidth="1"/>
    <col min="3" max="3" width="1.7109375" style="0" customWidth="1"/>
    <col min="4" max="4" width="11.421875" style="0" customWidth="1"/>
    <col min="5" max="5" width="1.7109375" style="0" customWidth="1"/>
    <col min="6" max="6" width="9.57421875" style="0" customWidth="1"/>
    <col min="7" max="7" width="10.140625" style="0" customWidth="1"/>
    <col min="9" max="9" width="1.7109375" style="0" customWidth="1"/>
    <col min="10" max="10" width="11.421875" style="0" customWidth="1"/>
  </cols>
  <sheetData>
    <row r="1" spans="1:10" ht="15.75" customHeight="1">
      <c r="A1" s="244" t="s">
        <v>176</v>
      </c>
      <c r="B1" s="244"/>
      <c r="C1" s="244"/>
      <c r="D1" s="244"/>
      <c r="E1" s="244"/>
      <c r="F1" s="244"/>
      <c r="G1" s="244"/>
      <c r="H1" s="244"/>
      <c r="I1" s="244"/>
      <c r="J1" s="244"/>
    </row>
    <row r="2" spans="1:8" ht="20.25" customHeight="1">
      <c r="A2" s="247" t="s">
        <v>177</v>
      </c>
      <c r="B2" s="248"/>
      <c r="C2" s="248"/>
      <c r="D2" s="248"/>
      <c r="E2" s="248"/>
      <c r="F2" s="248"/>
      <c r="G2" s="248"/>
      <c r="H2" s="248"/>
    </row>
    <row r="3" ht="6" customHeight="1"/>
    <row r="4" spans="1:10" ht="26.25" customHeight="1">
      <c r="A4" s="249" t="s">
        <v>209</v>
      </c>
      <c r="B4" s="250"/>
      <c r="C4" s="250"/>
      <c r="D4" s="250"/>
      <c r="E4" s="250"/>
      <c r="F4" s="250"/>
      <c r="G4" s="250"/>
      <c r="H4" s="250"/>
      <c r="I4" s="250"/>
      <c r="J4" s="250"/>
    </row>
    <row r="5" spans="1:10" ht="3.75" customHeight="1">
      <c r="A5" s="71"/>
      <c r="B5" s="72"/>
      <c r="C5" s="72"/>
      <c r="D5" s="72"/>
      <c r="E5" s="72"/>
      <c r="F5" s="72"/>
      <c r="G5" s="72"/>
      <c r="H5" s="72"/>
      <c r="I5" s="72"/>
      <c r="J5" s="72"/>
    </row>
    <row r="6" spans="1:12" ht="26.25" customHeight="1">
      <c r="A6" s="251" t="s">
        <v>138</v>
      </c>
      <c r="B6" s="252"/>
      <c r="C6" s="252"/>
      <c r="D6" s="252"/>
      <c r="E6" s="252"/>
      <c r="F6" s="252"/>
      <c r="G6" s="252"/>
      <c r="H6" s="252"/>
      <c r="I6" s="252"/>
      <c r="J6" s="252"/>
      <c r="K6" s="23"/>
      <c r="L6" s="23"/>
    </row>
    <row r="7" spans="1:10" ht="18.75" customHeight="1">
      <c r="A7" s="233" t="s">
        <v>216</v>
      </c>
      <c r="B7" s="113" t="s">
        <v>47</v>
      </c>
      <c r="C7" s="113"/>
      <c r="D7" s="242" t="s">
        <v>212</v>
      </c>
      <c r="E7" s="78"/>
      <c r="F7" s="241" t="s">
        <v>25</v>
      </c>
      <c r="G7" s="241"/>
      <c r="H7" s="241"/>
      <c r="I7" s="114"/>
      <c r="J7" s="242" t="s">
        <v>26</v>
      </c>
    </row>
    <row r="8" spans="1:10" ht="18.75" customHeight="1">
      <c r="A8" s="2"/>
      <c r="B8" s="2"/>
      <c r="C8" s="2"/>
      <c r="D8" s="243"/>
      <c r="E8" s="115"/>
      <c r="F8" s="115" t="s">
        <v>27</v>
      </c>
      <c r="G8" s="115" t="s">
        <v>211</v>
      </c>
      <c r="H8" s="10" t="s">
        <v>28</v>
      </c>
      <c r="I8" s="10"/>
      <c r="J8" s="243"/>
    </row>
    <row r="9" spans="1:10" ht="15" customHeight="1" hidden="1">
      <c r="A9" s="1" t="s">
        <v>128</v>
      </c>
      <c r="B9" s="3">
        <v>1993</v>
      </c>
      <c r="C9" s="3"/>
      <c r="D9" s="61">
        <v>34400</v>
      </c>
      <c r="E9" s="61"/>
      <c r="F9" s="4">
        <v>8391</v>
      </c>
      <c r="G9" s="4">
        <v>21795</v>
      </c>
      <c r="H9" s="4">
        <v>30186</v>
      </c>
      <c r="I9" s="4"/>
      <c r="J9" s="1">
        <v>27.8</v>
      </c>
    </row>
    <row r="10" spans="1:10" ht="15" customHeight="1" hidden="1">
      <c r="A10" s="15" t="s">
        <v>130</v>
      </c>
      <c r="B10" s="3">
        <v>1994</v>
      </c>
      <c r="C10" s="3"/>
      <c r="D10" s="61">
        <v>35200</v>
      </c>
      <c r="E10" s="61"/>
      <c r="F10" s="4">
        <v>8586</v>
      </c>
      <c r="G10" s="4">
        <v>22302</v>
      </c>
      <c r="H10" s="4">
        <v>30888</v>
      </c>
      <c r="I10" s="4"/>
      <c r="J10" s="1">
        <v>27.8</v>
      </c>
    </row>
    <row r="11" spans="1:10" ht="15" customHeight="1" hidden="1">
      <c r="A11" s="15" t="s">
        <v>130</v>
      </c>
      <c r="B11" s="3">
        <v>1995</v>
      </c>
      <c r="C11" s="3"/>
      <c r="D11" s="61">
        <v>35700</v>
      </c>
      <c r="E11" s="61"/>
      <c r="F11" s="4">
        <v>8707</v>
      </c>
      <c r="G11" s="4">
        <v>22619</v>
      </c>
      <c r="H11" s="4">
        <v>31326</v>
      </c>
      <c r="I11" s="4"/>
      <c r="J11" s="1">
        <v>27.8</v>
      </c>
    </row>
    <row r="12" spans="1:10" ht="15" customHeight="1" hidden="1">
      <c r="A12" s="15" t="s">
        <v>130</v>
      </c>
      <c r="B12" s="3">
        <v>1996</v>
      </c>
      <c r="C12" s="3"/>
      <c r="D12" s="61">
        <v>36200</v>
      </c>
      <c r="E12" s="61"/>
      <c r="F12" s="4">
        <v>8829</v>
      </c>
      <c r="G12" s="4">
        <v>22936</v>
      </c>
      <c r="H12" s="4">
        <v>31765</v>
      </c>
      <c r="I12" s="4"/>
      <c r="J12" s="1">
        <v>27.8</v>
      </c>
    </row>
    <row r="13" spans="1:10" ht="15" customHeight="1" hidden="1">
      <c r="A13" s="15" t="s">
        <v>130</v>
      </c>
      <c r="B13" s="3">
        <v>1997</v>
      </c>
      <c r="C13" s="3"/>
      <c r="D13" s="61">
        <v>36300</v>
      </c>
      <c r="E13" s="61"/>
      <c r="F13" s="4">
        <v>8854</v>
      </c>
      <c r="G13" s="4">
        <v>22999</v>
      </c>
      <c r="H13" s="4">
        <v>31853</v>
      </c>
      <c r="I13" s="4"/>
      <c r="J13" s="1">
        <v>27.8</v>
      </c>
    </row>
    <row r="14" spans="1:10" ht="15" customHeight="1">
      <c r="A14" s="1" t="s">
        <v>128</v>
      </c>
      <c r="B14" s="3">
        <v>2001</v>
      </c>
      <c r="C14" s="3"/>
      <c r="D14" s="66">
        <v>36900</v>
      </c>
      <c r="E14" s="66"/>
      <c r="F14" s="4">
        <v>11140</v>
      </c>
      <c r="G14" s="4">
        <v>21240</v>
      </c>
      <c r="H14" s="4">
        <v>32380</v>
      </c>
      <c r="I14" s="4"/>
      <c r="J14" s="1">
        <v>34.4</v>
      </c>
    </row>
    <row r="15" spans="1:10" ht="15" customHeight="1">
      <c r="A15" s="15" t="s">
        <v>130</v>
      </c>
      <c r="B15" s="21">
        <v>2002</v>
      </c>
      <c r="C15" s="21"/>
      <c r="D15" s="66">
        <v>37900</v>
      </c>
      <c r="E15" s="66"/>
      <c r="F15" s="19">
        <v>11440</v>
      </c>
      <c r="G15" s="19">
        <v>21820</v>
      </c>
      <c r="H15" s="19">
        <v>33260</v>
      </c>
      <c r="I15" s="19"/>
      <c r="J15" s="1">
        <v>34.4</v>
      </c>
    </row>
    <row r="16" spans="1:10" ht="15" customHeight="1">
      <c r="A16" s="15" t="s">
        <v>130</v>
      </c>
      <c r="B16" s="21">
        <v>2003</v>
      </c>
      <c r="C16" s="21"/>
      <c r="D16" s="66">
        <v>38600</v>
      </c>
      <c r="E16" s="66"/>
      <c r="F16" s="19">
        <v>11640</v>
      </c>
      <c r="G16" s="19">
        <v>22240</v>
      </c>
      <c r="H16" s="19">
        <v>33880</v>
      </c>
      <c r="I16" s="19"/>
      <c r="J16" s="1">
        <v>34.4</v>
      </c>
    </row>
    <row r="17" spans="1:10" ht="15" customHeight="1">
      <c r="A17" s="15" t="s">
        <v>130</v>
      </c>
      <c r="B17" s="21">
        <v>2004</v>
      </c>
      <c r="C17" s="21"/>
      <c r="D17" s="66">
        <v>39300</v>
      </c>
      <c r="E17" s="66"/>
      <c r="F17" s="19">
        <v>11860</v>
      </c>
      <c r="G17" s="19">
        <v>22640</v>
      </c>
      <c r="H17" s="19">
        <v>34500</v>
      </c>
      <c r="I17" s="19"/>
      <c r="J17" s="1">
        <v>34.4</v>
      </c>
    </row>
    <row r="18" spans="1:10" ht="15" customHeight="1">
      <c r="A18" s="15" t="s">
        <v>130</v>
      </c>
      <c r="B18" s="21">
        <v>2005</v>
      </c>
      <c r="C18" s="21"/>
      <c r="D18" s="66">
        <v>39400</v>
      </c>
      <c r="E18" s="66"/>
      <c r="F18" s="19">
        <v>11880</v>
      </c>
      <c r="G18" s="19">
        <v>22700</v>
      </c>
      <c r="H18" s="19">
        <v>34580</v>
      </c>
      <c r="I18" s="19"/>
      <c r="J18" s="1">
        <v>34.4</v>
      </c>
    </row>
    <row r="19" spans="1:10" ht="15" customHeight="1">
      <c r="A19" s="15" t="s">
        <v>129</v>
      </c>
      <c r="B19" s="21">
        <v>2006</v>
      </c>
      <c r="C19" s="21"/>
      <c r="D19" s="66">
        <v>39700</v>
      </c>
      <c r="E19" s="66"/>
      <c r="F19" s="19">
        <v>11980</v>
      </c>
      <c r="G19" s="19">
        <v>22860</v>
      </c>
      <c r="H19" s="19">
        <v>34840</v>
      </c>
      <c r="I19" s="19"/>
      <c r="J19" s="1">
        <v>34.4</v>
      </c>
    </row>
    <row r="20" spans="1:10" ht="15" customHeight="1">
      <c r="A20" s="15" t="s">
        <v>128</v>
      </c>
      <c r="B20" s="21">
        <v>2006</v>
      </c>
      <c r="C20" s="21"/>
      <c r="D20" s="66">
        <v>39700</v>
      </c>
      <c r="E20" s="66"/>
      <c r="F20" s="19">
        <v>12460</v>
      </c>
      <c r="G20" s="19">
        <v>23820</v>
      </c>
      <c r="H20" s="19">
        <v>36280</v>
      </c>
      <c r="I20" s="19"/>
      <c r="J20" s="15">
        <v>34.3</v>
      </c>
    </row>
    <row r="21" spans="1:10" ht="15" customHeight="1">
      <c r="A21" s="15" t="s">
        <v>130</v>
      </c>
      <c r="B21" s="21">
        <v>2007</v>
      </c>
      <c r="C21" s="21"/>
      <c r="D21" s="66">
        <v>40300</v>
      </c>
      <c r="E21" s="66"/>
      <c r="F21" s="19">
        <v>12640</v>
      </c>
      <c r="G21" s="19">
        <v>24180</v>
      </c>
      <c r="H21" s="19">
        <v>36820</v>
      </c>
      <c r="I21" s="19"/>
      <c r="J21" s="15">
        <v>34.3</v>
      </c>
    </row>
    <row r="22" spans="1:12" ht="15" customHeight="1">
      <c r="A22" s="15" t="s">
        <v>130</v>
      </c>
      <c r="B22" s="21">
        <v>2008</v>
      </c>
      <c r="C22" s="21"/>
      <c r="D22" s="66">
        <v>41000</v>
      </c>
      <c r="E22" s="66"/>
      <c r="F22" s="19">
        <v>12860</v>
      </c>
      <c r="G22" s="19">
        <v>24600</v>
      </c>
      <c r="H22" s="19">
        <v>37460</v>
      </c>
      <c r="I22" s="19"/>
      <c r="J22" s="15">
        <v>34.3</v>
      </c>
      <c r="K22" s="6"/>
      <c r="L22" s="6"/>
    </row>
    <row r="23" spans="1:12" ht="15" customHeight="1">
      <c r="A23" s="15" t="s">
        <v>130</v>
      </c>
      <c r="B23" s="21">
        <v>2009</v>
      </c>
      <c r="C23" s="21"/>
      <c r="D23" s="66" t="s">
        <v>152</v>
      </c>
      <c r="E23" s="66"/>
      <c r="F23" s="19">
        <v>13420</v>
      </c>
      <c r="G23" s="19">
        <v>25680</v>
      </c>
      <c r="H23" s="19">
        <v>39100</v>
      </c>
      <c r="I23" s="87"/>
      <c r="J23" s="15">
        <v>34.3</v>
      </c>
      <c r="K23" s="6"/>
      <c r="L23" s="6"/>
    </row>
    <row r="24" spans="1:12" ht="15" customHeight="1">
      <c r="A24" s="15" t="s">
        <v>130</v>
      </c>
      <c r="B24" s="21">
        <v>2010</v>
      </c>
      <c r="C24" s="21"/>
      <c r="D24" s="66">
        <v>42400</v>
      </c>
      <c r="E24" s="143"/>
      <c r="F24" s="19">
        <v>13480</v>
      </c>
      <c r="G24" s="19">
        <v>27220</v>
      </c>
      <c r="H24" s="19">
        <v>40700</v>
      </c>
      <c r="I24" s="87"/>
      <c r="J24" s="117">
        <f>F24/H24*100</f>
        <v>33.12039312039312</v>
      </c>
      <c r="K24" s="6"/>
      <c r="L24" s="6"/>
    </row>
    <row r="25" spans="1:12" ht="15" customHeight="1">
      <c r="A25" s="15" t="s">
        <v>129</v>
      </c>
      <c r="B25" s="21">
        <v>2011</v>
      </c>
      <c r="C25" s="21"/>
      <c r="D25" s="66" t="s">
        <v>152</v>
      </c>
      <c r="E25" s="66"/>
      <c r="F25" s="19">
        <v>13600</v>
      </c>
      <c r="G25" s="19">
        <v>27480</v>
      </c>
      <c r="H25" s="19">
        <v>41080</v>
      </c>
      <c r="I25" s="87"/>
      <c r="J25" s="117">
        <f>F25/H25*100</f>
        <v>33.10613437195716</v>
      </c>
      <c r="K25" s="6"/>
      <c r="L25" s="6"/>
    </row>
    <row r="26" spans="1:12" ht="15" customHeight="1">
      <c r="A26" s="2" t="s">
        <v>128</v>
      </c>
      <c r="B26" s="116">
        <v>2011</v>
      </c>
      <c r="C26" s="116"/>
      <c r="D26" s="98">
        <v>42800</v>
      </c>
      <c r="E26" s="170"/>
      <c r="F26" s="59">
        <v>13600</v>
      </c>
      <c r="G26" s="59">
        <v>29780</v>
      </c>
      <c r="H26" s="59">
        <v>43380</v>
      </c>
      <c r="I26" s="89"/>
      <c r="J26" s="118">
        <f>F26/H26*100</f>
        <v>31.350852927616412</v>
      </c>
      <c r="K26" s="6"/>
      <c r="L26" s="6"/>
    </row>
    <row r="27" spans="1:12" ht="24" customHeight="1">
      <c r="A27" s="31"/>
      <c r="B27" s="42"/>
      <c r="C27" s="42"/>
      <c r="D27" s="41"/>
      <c r="E27" s="41"/>
      <c r="F27" s="43"/>
      <c r="G27" s="43"/>
      <c r="H27" s="43"/>
      <c r="I27" s="43"/>
      <c r="J27" s="38"/>
      <c r="K27" s="6"/>
      <c r="L27" s="6"/>
    </row>
    <row r="28" spans="1:12" ht="37.5" customHeight="1">
      <c r="A28" s="253" t="s">
        <v>218</v>
      </c>
      <c r="B28" s="253"/>
      <c r="C28" s="253"/>
      <c r="D28" s="253"/>
      <c r="E28" s="253"/>
      <c r="F28" s="253"/>
      <c r="G28" s="253"/>
      <c r="H28" s="253"/>
      <c r="I28" s="253"/>
      <c r="J28" s="253"/>
      <c r="K28" s="26"/>
      <c r="L28" s="26"/>
    </row>
    <row r="29" ht="10.5" customHeight="1"/>
    <row r="30" ht="10.5" customHeight="1"/>
    <row r="31" ht="10.5" customHeight="1"/>
    <row r="32" spans="1:10" ht="27" customHeight="1">
      <c r="A32" s="249" t="s">
        <v>213</v>
      </c>
      <c r="B32" s="250"/>
      <c r="C32" s="250"/>
      <c r="D32" s="250"/>
      <c r="E32" s="250"/>
      <c r="F32" s="250"/>
      <c r="G32" s="250"/>
      <c r="H32" s="250"/>
      <c r="I32" s="250"/>
      <c r="J32" s="250"/>
    </row>
    <row r="33" spans="1:10" ht="3.75" customHeight="1">
      <c r="A33" s="71"/>
      <c r="B33" s="72"/>
      <c r="C33" s="72"/>
      <c r="D33" s="72"/>
      <c r="E33" s="72"/>
      <c r="F33" s="72"/>
      <c r="G33" s="72"/>
      <c r="H33" s="72"/>
      <c r="I33" s="72"/>
      <c r="J33" s="72"/>
    </row>
    <row r="34" spans="1:12" ht="24.75" customHeight="1">
      <c r="A34" s="251" t="s">
        <v>139</v>
      </c>
      <c r="B34" s="252"/>
      <c r="C34" s="252"/>
      <c r="D34" s="252"/>
      <c r="E34" s="252"/>
      <c r="F34" s="252"/>
      <c r="G34" s="252"/>
      <c r="H34" s="252"/>
      <c r="I34" s="252"/>
      <c r="J34" s="252"/>
      <c r="K34" s="6"/>
      <c r="L34" s="6"/>
    </row>
    <row r="35" spans="1:12" ht="21" customHeight="1">
      <c r="A35" s="233" t="s">
        <v>216</v>
      </c>
      <c r="B35" s="113" t="s">
        <v>47</v>
      </c>
      <c r="C35" s="113"/>
      <c r="D35" s="78" t="s">
        <v>210</v>
      </c>
      <c r="E35" s="78"/>
      <c r="F35" s="241" t="s">
        <v>25</v>
      </c>
      <c r="G35" s="241"/>
      <c r="H35" s="241"/>
      <c r="I35" s="114"/>
      <c r="J35" s="242" t="s">
        <v>26</v>
      </c>
      <c r="K35" s="18"/>
      <c r="L35" s="18"/>
    </row>
    <row r="36" spans="1:10" ht="16.5" customHeight="1">
      <c r="A36" s="2"/>
      <c r="B36" s="2"/>
      <c r="C36" s="2"/>
      <c r="D36" s="115" t="s">
        <v>131</v>
      </c>
      <c r="E36" s="115"/>
      <c r="F36" s="115" t="s">
        <v>27</v>
      </c>
      <c r="G36" s="115" t="s">
        <v>211</v>
      </c>
      <c r="H36" s="10" t="s">
        <v>28</v>
      </c>
      <c r="I36" s="10"/>
      <c r="J36" s="243"/>
    </row>
    <row r="37" spans="1:10" ht="18.75" customHeight="1">
      <c r="A37" s="15" t="s">
        <v>128</v>
      </c>
      <c r="B37" s="21">
        <v>2001</v>
      </c>
      <c r="C37" s="21"/>
      <c r="D37" s="66">
        <v>36900</v>
      </c>
      <c r="E37" s="66"/>
      <c r="F37" s="19">
        <v>26560</v>
      </c>
      <c r="G37" s="19">
        <v>5820</v>
      </c>
      <c r="H37" s="19">
        <v>32380</v>
      </c>
      <c r="I37" s="19"/>
      <c r="J37" s="117">
        <v>82</v>
      </c>
    </row>
    <row r="38" spans="1:10" ht="15" customHeight="1">
      <c r="A38" s="15" t="s">
        <v>130</v>
      </c>
      <c r="B38" s="21">
        <v>2002</v>
      </c>
      <c r="C38" s="21"/>
      <c r="D38" s="66">
        <v>37900</v>
      </c>
      <c r="E38" s="66"/>
      <c r="F38" s="19">
        <v>27280</v>
      </c>
      <c r="G38" s="19">
        <v>5980</v>
      </c>
      <c r="H38" s="19">
        <v>33260</v>
      </c>
      <c r="I38" s="19"/>
      <c r="J38" s="117">
        <v>82</v>
      </c>
    </row>
    <row r="39" spans="1:10" ht="15" customHeight="1">
      <c r="A39" s="15" t="s">
        <v>130</v>
      </c>
      <c r="B39" s="21">
        <v>2003</v>
      </c>
      <c r="C39" s="21"/>
      <c r="D39" s="66">
        <v>38600</v>
      </c>
      <c r="E39" s="66"/>
      <c r="F39" s="19">
        <v>27780</v>
      </c>
      <c r="G39" s="19">
        <v>6100</v>
      </c>
      <c r="H39" s="19">
        <v>33880</v>
      </c>
      <c r="I39" s="19"/>
      <c r="J39" s="117">
        <v>82</v>
      </c>
    </row>
    <row r="40" spans="1:10" ht="15" customHeight="1">
      <c r="A40" s="15" t="s">
        <v>130</v>
      </c>
      <c r="B40" s="21">
        <v>2004</v>
      </c>
      <c r="C40" s="21"/>
      <c r="D40" s="66">
        <v>39300</v>
      </c>
      <c r="E40" s="66"/>
      <c r="F40" s="19">
        <v>28280</v>
      </c>
      <c r="G40" s="19">
        <v>6220</v>
      </c>
      <c r="H40" s="19">
        <v>34500</v>
      </c>
      <c r="I40" s="19"/>
      <c r="J40" s="117">
        <v>82</v>
      </c>
    </row>
    <row r="41" spans="1:10" ht="15" customHeight="1">
      <c r="A41" s="15" t="s">
        <v>130</v>
      </c>
      <c r="B41" s="21">
        <v>2005</v>
      </c>
      <c r="C41" s="21"/>
      <c r="D41" s="66">
        <v>39400</v>
      </c>
      <c r="E41" s="66"/>
      <c r="F41" s="19">
        <v>28360</v>
      </c>
      <c r="G41" s="19">
        <v>6220</v>
      </c>
      <c r="H41" s="19">
        <v>34580</v>
      </c>
      <c r="I41" s="19"/>
      <c r="J41" s="117">
        <v>82</v>
      </c>
    </row>
    <row r="42" spans="1:10" ht="15" customHeight="1">
      <c r="A42" s="15" t="s">
        <v>129</v>
      </c>
      <c r="B42" s="21">
        <v>2006</v>
      </c>
      <c r="C42" s="21"/>
      <c r="D42" s="66">
        <v>39700</v>
      </c>
      <c r="E42" s="66"/>
      <c r="F42" s="19">
        <v>28580</v>
      </c>
      <c r="G42" s="19">
        <v>6260</v>
      </c>
      <c r="H42" s="19">
        <v>34840</v>
      </c>
      <c r="I42" s="19"/>
      <c r="J42" s="117">
        <v>82</v>
      </c>
    </row>
    <row r="43" spans="1:10" ht="15" customHeight="1">
      <c r="A43" s="15" t="s">
        <v>128</v>
      </c>
      <c r="B43" s="21">
        <v>2006</v>
      </c>
      <c r="C43" s="21"/>
      <c r="D43" s="66">
        <v>39700</v>
      </c>
      <c r="E43" s="66"/>
      <c r="F43" s="19">
        <v>29060</v>
      </c>
      <c r="G43" s="19">
        <v>7220</v>
      </c>
      <c r="H43" s="19">
        <v>36280</v>
      </c>
      <c r="I43" s="19"/>
      <c r="J43" s="117">
        <v>80.1</v>
      </c>
    </row>
    <row r="44" spans="1:10" ht="15" customHeight="1">
      <c r="A44" s="15" t="s">
        <v>130</v>
      </c>
      <c r="B44" s="21">
        <v>2007</v>
      </c>
      <c r="C44" s="21"/>
      <c r="D44" s="66">
        <v>40300</v>
      </c>
      <c r="E44" s="66"/>
      <c r="F44" s="19">
        <v>29480</v>
      </c>
      <c r="G44" s="19">
        <v>7340</v>
      </c>
      <c r="H44" s="19">
        <v>36820</v>
      </c>
      <c r="I44" s="19"/>
      <c r="J44" s="117">
        <v>80.1</v>
      </c>
    </row>
    <row r="45" spans="1:10" ht="15" customHeight="1">
      <c r="A45" s="15" t="s">
        <v>130</v>
      </c>
      <c r="B45" s="21">
        <v>2008</v>
      </c>
      <c r="C45" s="21"/>
      <c r="D45" s="66">
        <v>41000</v>
      </c>
      <c r="E45" s="66"/>
      <c r="F45" s="19">
        <v>30000</v>
      </c>
      <c r="G45" s="19">
        <v>7460</v>
      </c>
      <c r="H45" s="19">
        <v>37460</v>
      </c>
      <c r="I45" s="19"/>
      <c r="J45" s="117">
        <v>80.1</v>
      </c>
    </row>
    <row r="46" spans="1:10" ht="15" customHeight="1">
      <c r="A46" s="15" t="s">
        <v>130</v>
      </c>
      <c r="B46" s="21">
        <v>2009</v>
      </c>
      <c r="C46" s="21"/>
      <c r="D46" s="66">
        <v>42800</v>
      </c>
      <c r="E46" s="143"/>
      <c r="F46" s="19">
        <v>31320</v>
      </c>
      <c r="G46" s="19">
        <v>7780</v>
      </c>
      <c r="H46" s="19">
        <v>39100</v>
      </c>
      <c r="I46" s="87"/>
      <c r="J46" s="117">
        <v>80.1</v>
      </c>
    </row>
    <row r="47" spans="1:12" ht="15" customHeight="1">
      <c r="A47" s="15" t="s">
        <v>130</v>
      </c>
      <c r="B47" s="21">
        <v>2010</v>
      </c>
      <c r="C47" s="21"/>
      <c r="D47" s="66">
        <v>42400</v>
      </c>
      <c r="E47" s="143"/>
      <c r="F47" s="19">
        <v>31360</v>
      </c>
      <c r="G47" s="19">
        <v>9340</v>
      </c>
      <c r="H47" s="19">
        <v>40700</v>
      </c>
      <c r="I47" s="87"/>
      <c r="J47" s="117">
        <f>F47/H47*100</f>
        <v>77.05159705159706</v>
      </c>
      <c r="L47" s="135"/>
    </row>
    <row r="48" spans="1:10" ht="15" customHeight="1">
      <c r="A48" s="15" t="s">
        <v>129</v>
      </c>
      <c r="B48" s="21">
        <v>2011</v>
      </c>
      <c r="C48" s="21"/>
      <c r="D48" s="66">
        <v>42800</v>
      </c>
      <c r="E48" s="143"/>
      <c r="F48" s="19">
        <v>31660</v>
      </c>
      <c r="G48" s="19">
        <v>9420</v>
      </c>
      <c r="H48" s="19">
        <v>41080</v>
      </c>
      <c r="I48" s="87"/>
      <c r="J48" s="117">
        <f>F48/H48*100</f>
        <v>77.06913339824733</v>
      </c>
    </row>
    <row r="49" spans="1:12" ht="15" customHeight="1">
      <c r="A49" s="2" t="s">
        <v>128</v>
      </c>
      <c r="B49" s="116">
        <v>2011</v>
      </c>
      <c r="C49" s="116"/>
      <c r="D49" s="98">
        <v>42800</v>
      </c>
      <c r="E49" s="170"/>
      <c r="F49" s="59">
        <v>31660</v>
      </c>
      <c r="G49" s="59">
        <v>11720</v>
      </c>
      <c r="H49" s="59">
        <v>43380</v>
      </c>
      <c r="I49" s="89"/>
      <c r="J49" s="118">
        <f>F49/H49*100</f>
        <v>72.98294144767173</v>
      </c>
      <c r="L49" s="135"/>
    </row>
    <row r="50" spans="1:10" ht="24" customHeight="1">
      <c r="A50" s="38"/>
      <c r="B50" s="42"/>
      <c r="C50" s="42"/>
      <c r="D50" s="41"/>
      <c r="E50" s="41"/>
      <c r="F50" s="43"/>
      <c r="G50" s="43"/>
      <c r="H50" s="43"/>
      <c r="I50" s="43"/>
      <c r="J50" s="60"/>
    </row>
    <row r="51" spans="1:13" ht="37.5" customHeight="1">
      <c r="A51" s="245" t="s">
        <v>217</v>
      </c>
      <c r="B51" s="246"/>
      <c r="C51" s="246"/>
      <c r="D51" s="246"/>
      <c r="E51" s="246"/>
      <c r="F51" s="246"/>
      <c r="G51" s="246"/>
      <c r="H51" s="246"/>
      <c r="I51" s="246"/>
      <c r="J51" s="246"/>
      <c r="K51" s="17"/>
      <c r="L51" s="17"/>
      <c r="M51" s="16"/>
    </row>
    <row r="54" ht="12.75">
      <c r="A54" s="217"/>
    </row>
  </sheetData>
  <sheetProtection/>
  <mergeCells count="13">
    <mergeCell ref="D7:D8"/>
    <mergeCell ref="F7:H7"/>
    <mergeCell ref="A28:J28"/>
    <mergeCell ref="F35:H35"/>
    <mergeCell ref="J35:J36"/>
    <mergeCell ref="A1:J1"/>
    <mergeCell ref="A51:J51"/>
    <mergeCell ref="A2:H2"/>
    <mergeCell ref="A32:J32"/>
    <mergeCell ref="A34:J34"/>
    <mergeCell ref="J7:J8"/>
    <mergeCell ref="A4:J4"/>
    <mergeCell ref="A6:J6"/>
  </mergeCells>
  <printOptions/>
  <pageMargins left="0.7874015748031497" right="0.3937007874015748" top="0.9" bottom="0.1968503937007874" header="0.5118110236220472" footer="0.5118110236220472"/>
  <pageSetup firstPageNumber="39" useFirstPageNumber="1"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dimension ref="A1:N48"/>
  <sheetViews>
    <sheetView zoomScalePageLayoutView="0" workbookViewId="0" topLeftCell="A10">
      <selection activeCell="A39" sqref="A39:L39"/>
    </sheetView>
  </sheetViews>
  <sheetFormatPr defaultColWidth="9.140625" defaultRowHeight="12.75"/>
  <cols>
    <col min="1" max="1" width="11.28125" style="0" customWidth="1"/>
    <col min="2" max="2" width="9.421875" style="0" customWidth="1"/>
    <col min="3" max="3" width="1.7109375" style="0" customWidth="1"/>
    <col min="4" max="4" width="8.28125" style="0" customWidth="1"/>
    <col min="5" max="5" width="1.421875" style="0" customWidth="1"/>
    <col min="6" max="6" width="7.57421875" style="0" customWidth="1"/>
    <col min="7" max="7" width="7.140625" style="0" customWidth="1"/>
    <col min="8" max="8" width="9.28125" style="0" customWidth="1"/>
    <col min="9" max="9" width="1.7109375" style="0" customWidth="1"/>
    <col min="10" max="10" width="8.7109375" style="0" customWidth="1"/>
    <col min="11" max="11" width="8.00390625" style="0" customWidth="1"/>
    <col min="12" max="12" width="8.7109375" style="0" customWidth="1"/>
    <col min="13" max="13" width="8.00390625" style="0" customWidth="1"/>
  </cols>
  <sheetData>
    <row r="1" spans="1:13" ht="27" customHeight="1">
      <c r="A1" s="249" t="s">
        <v>198</v>
      </c>
      <c r="B1" s="250"/>
      <c r="C1" s="250"/>
      <c r="D1" s="250"/>
      <c r="E1" s="250"/>
      <c r="F1" s="250"/>
      <c r="G1" s="250"/>
      <c r="H1" s="250"/>
      <c r="I1" s="250"/>
      <c r="J1" s="250"/>
      <c r="K1" s="250"/>
      <c r="L1" s="250"/>
      <c r="M1" s="72"/>
    </row>
    <row r="2" spans="1:13" ht="7.5" customHeight="1">
      <c r="A2" s="71"/>
      <c r="B2" s="72"/>
      <c r="C2" s="72"/>
      <c r="D2" s="72"/>
      <c r="E2" s="72"/>
      <c r="F2" s="72"/>
      <c r="G2" s="72"/>
      <c r="H2" s="72"/>
      <c r="I2" s="72"/>
      <c r="J2" s="72"/>
      <c r="K2" s="72"/>
      <c r="L2" s="72"/>
      <c r="M2" s="72"/>
    </row>
    <row r="3" spans="1:13" ht="27" customHeight="1">
      <c r="A3" s="252" t="s">
        <v>239</v>
      </c>
      <c r="B3" s="252"/>
      <c r="C3" s="252"/>
      <c r="D3" s="252"/>
      <c r="E3" s="252"/>
      <c r="F3" s="252"/>
      <c r="G3" s="252"/>
      <c r="H3" s="252"/>
      <c r="I3" s="252"/>
      <c r="J3" s="252"/>
      <c r="K3" s="252"/>
      <c r="L3" s="255"/>
      <c r="M3" s="26"/>
    </row>
    <row r="4" spans="1:14" ht="24.75" customHeight="1">
      <c r="A4" s="21" t="s">
        <v>119</v>
      </c>
      <c r="B4" s="112" t="s">
        <v>69</v>
      </c>
      <c r="C4" s="78"/>
      <c r="D4" s="262" t="s">
        <v>70</v>
      </c>
      <c r="E4" s="262"/>
      <c r="F4" s="269"/>
      <c r="G4" s="269"/>
      <c r="H4" s="269"/>
      <c r="I4" s="67"/>
      <c r="J4" s="262" t="s">
        <v>72</v>
      </c>
      <c r="K4" s="262"/>
      <c r="L4" s="17"/>
      <c r="M4" s="21"/>
      <c r="N4" s="36"/>
    </row>
    <row r="5" spans="1:14" ht="48" customHeight="1">
      <c r="A5" s="5" t="s">
        <v>174</v>
      </c>
      <c r="B5" s="10" t="s">
        <v>227</v>
      </c>
      <c r="C5" s="10"/>
      <c r="D5" s="10" t="s">
        <v>195</v>
      </c>
      <c r="E5" s="91" t="s">
        <v>113</v>
      </c>
      <c r="F5" s="10" t="s">
        <v>111</v>
      </c>
      <c r="G5" s="10" t="s">
        <v>32</v>
      </c>
      <c r="H5" s="10" t="s">
        <v>140</v>
      </c>
      <c r="I5" s="10"/>
      <c r="J5" s="10" t="s">
        <v>202</v>
      </c>
      <c r="K5" s="145"/>
      <c r="L5" s="237"/>
      <c r="M5" s="6"/>
      <c r="N5" s="20"/>
    </row>
    <row r="6" spans="1:14" ht="18.75" customHeight="1">
      <c r="A6" s="83" t="s">
        <v>36</v>
      </c>
      <c r="B6" s="110">
        <v>100</v>
      </c>
      <c r="C6" s="110"/>
      <c r="D6" s="110">
        <v>100</v>
      </c>
      <c r="E6" s="110"/>
      <c r="F6" s="110">
        <v>100</v>
      </c>
      <c r="G6" s="110">
        <v>100</v>
      </c>
      <c r="H6" s="110">
        <v>100</v>
      </c>
      <c r="I6" s="110"/>
      <c r="J6" s="110">
        <v>100</v>
      </c>
      <c r="K6" s="146"/>
      <c r="L6" s="146"/>
      <c r="N6" s="7"/>
    </row>
    <row r="7" spans="1:14" ht="12.75">
      <c r="A7" s="3" t="s">
        <v>199</v>
      </c>
      <c r="B7" s="184">
        <v>4.15032004955606</v>
      </c>
      <c r="C7" s="189"/>
      <c r="D7" s="184">
        <v>10.526315789473683</v>
      </c>
      <c r="E7" s="189"/>
      <c r="F7" s="184">
        <v>8.159618820726623</v>
      </c>
      <c r="G7" s="184">
        <v>6.2731355806722275</v>
      </c>
      <c r="H7" s="184">
        <v>5.726023068415231</v>
      </c>
      <c r="I7" s="189"/>
      <c r="J7" s="203" t="s">
        <v>63</v>
      </c>
      <c r="K7" s="147"/>
      <c r="L7" s="147"/>
      <c r="N7" s="4"/>
    </row>
    <row r="8" spans="1:14" ht="12.75">
      <c r="A8" s="3" t="s">
        <v>155</v>
      </c>
      <c r="B8" s="184">
        <v>27.34875077431344</v>
      </c>
      <c r="C8" s="189"/>
      <c r="D8" s="184">
        <v>21.052631578947366</v>
      </c>
      <c r="E8" s="189"/>
      <c r="F8" s="184">
        <v>30.077427039904702</v>
      </c>
      <c r="G8" s="184">
        <v>29.845516015991315</v>
      </c>
      <c r="H8" s="184">
        <v>29.088323589824615</v>
      </c>
      <c r="I8" s="189"/>
      <c r="J8" s="184">
        <v>2.8169014084507045</v>
      </c>
      <c r="K8" s="148"/>
      <c r="L8" s="147"/>
      <c r="N8" s="4"/>
    </row>
    <row r="9" spans="1:14" ht="12.75">
      <c r="A9" s="3" t="s">
        <v>156</v>
      </c>
      <c r="B9" s="184">
        <v>25.738178814784224</v>
      </c>
      <c r="C9" s="189"/>
      <c r="D9" s="184">
        <v>21.052631578947366</v>
      </c>
      <c r="E9" s="189"/>
      <c r="F9" s="184">
        <v>19.17808219178082</v>
      </c>
      <c r="G9" s="184">
        <v>20.38398894427718</v>
      </c>
      <c r="H9" s="184">
        <v>21.959235266234792</v>
      </c>
      <c r="I9" s="189"/>
      <c r="J9" s="184">
        <v>18.30985915492958</v>
      </c>
      <c r="K9" s="148"/>
      <c r="L9" s="147"/>
      <c r="N9" s="4"/>
    </row>
    <row r="10" spans="1:14" ht="12.75">
      <c r="A10" s="3" t="s">
        <v>157</v>
      </c>
      <c r="B10" s="184">
        <v>19.698533966549657</v>
      </c>
      <c r="C10" s="189"/>
      <c r="D10" s="184">
        <v>26.31578947368421</v>
      </c>
      <c r="E10" s="189"/>
      <c r="F10" s="184">
        <v>17.391304347826086</v>
      </c>
      <c r="G10" s="184">
        <v>17.9606139874636</v>
      </c>
      <c r="H10" s="184">
        <v>18.46737241270343</v>
      </c>
      <c r="I10" s="189"/>
      <c r="J10" s="184">
        <v>27.887323943661972</v>
      </c>
      <c r="K10" s="148"/>
      <c r="L10" s="147"/>
      <c r="N10" s="4"/>
    </row>
    <row r="11" spans="1:14" ht="12.75">
      <c r="A11" s="3" t="s">
        <v>158</v>
      </c>
      <c r="B11" s="184">
        <v>14.113153004336155</v>
      </c>
      <c r="C11" s="189"/>
      <c r="D11" s="184">
        <v>21.052631578947366</v>
      </c>
      <c r="E11" s="189"/>
      <c r="F11" s="184">
        <v>14.115544967242405</v>
      </c>
      <c r="G11" s="184">
        <v>13.957850056759291</v>
      </c>
      <c r="H11" s="184">
        <v>14.018012324221834</v>
      </c>
      <c r="I11" s="189"/>
      <c r="J11" s="184">
        <v>30.985915492957744</v>
      </c>
      <c r="K11" s="148"/>
      <c r="L11" s="147"/>
      <c r="N11" s="4"/>
    </row>
    <row r="12" spans="1:14" ht="12.75">
      <c r="A12" s="3" t="s">
        <v>159</v>
      </c>
      <c r="B12" s="184">
        <v>6.514557092711129</v>
      </c>
      <c r="C12" s="189"/>
      <c r="D12" s="203" t="s">
        <v>63</v>
      </c>
      <c r="E12" s="189"/>
      <c r="F12" s="184">
        <v>8.51697438951757</v>
      </c>
      <c r="G12" s="184">
        <v>8.089432900646562</v>
      </c>
      <c r="H12" s="184">
        <v>7.62521725391057</v>
      </c>
      <c r="I12" s="189"/>
      <c r="J12" s="184">
        <v>12.676056338028168</v>
      </c>
      <c r="K12" s="147"/>
      <c r="L12" s="147"/>
      <c r="N12" s="4"/>
    </row>
    <row r="13" spans="1:14" ht="12.75">
      <c r="A13" s="3" t="s">
        <v>160</v>
      </c>
      <c r="B13" s="184">
        <v>2.4365062977493293</v>
      </c>
      <c r="C13" s="189"/>
      <c r="D13" s="203" t="s">
        <v>63</v>
      </c>
      <c r="E13" s="190"/>
      <c r="F13" s="184">
        <v>2.5610482430017867</v>
      </c>
      <c r="G13" s="184">
        <v>3.489462514189823</v>
      </c>
      <c r="H13" s="184">
        <v>3.1158160846895244</v>
      </c>
      <c r="I13" s="189"/>
      <c r="J13" s="184">
        <v>7.323943661971831</v>
      </c>
      <c r="K13" s="147"/>
      <c r="L13" s="147"/>
      <c r="N13" s="4"/>
    </row>
    <row r="14" spans="1:14" ht="12.75">
      <c r="A14" s="3" t="s">
        <v>161</v>
      </c>
      <c r="B14" s="203" t="s">
        <v>63</v>
      </c>
      <c r="C14" s="189"/>
      <c r="D14" s="203" t="s">
        <v>63</v>
      </c>
      <c r="E14" s="191"/>
      <c r="F14" s="203" t="s">
        <v>63</v>
      </c>
      <c r="G14" s="203" t="s">
        <v>63</v>
      </c>
      <c r="H14" s="203" t="s">
        <v>63</v>
      </c>
      <c r="I14" s="189"/>
      <c r="J14" s="203" t="s">
        <v>63</v>
      </c>
      <c r="K14" s="147"/>
      <c r="L14" s="147"/>
      <c r="N14" s="4"/>
    </row>
    <row r="15" spans="1:14" ht="12.75">
      <c r="A15" s="3" t="s">
        <v>124</v>
      </c>
      <c r="B15" s="158">
        <v>9686</v>
      </c>
      <c r="C15" s="159"/>
      <c r="D15" s="158">
        <v>19</v>
      </c>
      <c r="E15" s="159"/>
      <c r="F15" s="158">
        <v>1679</v>
      </c>
      <c r="G15" s="158">
        <v>20261</v>
      </c>
      <c r="H15" s="158">
        <f>B15+D15+F15+G15</f>
        <v>31645</v>
      </c>
      <c r="I15" s="159"/>
      <c r="J15" s="158">
        <v>355</v>
      </c>
      <c r="K15" s="149"/>
      <c r="L15" s="150"/>
      <c r="N15" s="4"/>
    </row>
    <row r="16" spans="1:14" s="99" customFormat="1" ht="12.75">
      <c r="A16" s="3"/>
      <c r="B16" s="184"/>
      <c r="C16" s="184"/>
      <c r="D16" s="184"/>
      <c r="E16" s="184"/>
      <c r="F16" s="184"/>
      <c r="G16" s="184"/>
      <c r="H16" s="184"/>
      <c r="I16" s="184"/>
      <c r="J16" s="184"/>
      <c r="K16" s="4"/>
      <c r="L16" s="61"/>
      <c r="N16" s="4"/>
    </row>
    <row r="17" spans="1:14" ht="16.5" customHeight="1">
      <c r="A17" s="14" t="s">
        <v>38</v>
      </c>
      <c r="B17" s="185">
        <v>100</v>
      </c>
      <c r="C17" s="185"/>
      <c r="D17" s="185">
        <v>100</v>
      </c>
      <c r="E17" s="185"/>
      <c r="F17" s="185">
        <v>100</v>
      </c>
      <c r="G17" s="185">
        <v>100</v>
      </c>
      <c r="H17" s="185">
        <v>100</v>
      </c>
      <c r="I17" s="185"/>
      <c r="J17" s="185">
        <v>100</v>
      </c>
      <c r="K17" s="146"/>
      <c r="L17" s="151"/>
      <c r="N17" s="4"/>
    </row>
    <row r="18" spans="1:14" ht="12.75">
      <c r="A18" s="3" t="s">
        <v>199</v>
      </c>
      <c r="B18" s="184">
        <v>6.867761917586856</v>
      </c>
      <c r="C18" s="189"/>
      <c r="D18" s="184">
        <v>23.076923076923077</v>
      </c>
      <c r="E18" s="189"/>
      <c r="F18" s="184">
        <v>19.747081712062258</v>
      </c>
      <c r="G18" s="184">
        <v>11.292906178489702</v>
      </c>
      <c r="H18" s="184">
        <v>10.730695123758707</v>
      </c>
      <c r="I18" s="189"/>
      <c r="J18" s="203" t="s">
        <v>63</v>
      </c>
      <c r="K18" s="147"/>
      <c r="L18" s="147"/>
      <c r="N18" s="4"/>
    </row>
    <row r="19" spans="1:14" ht="12.75">
      <c r="A19" s="3" t="s">
        <v>155</v>
      </c>
      <c r="B19" s="184">
        <v>30.86453002962564</v>
      </c>
      <c r="C19" s="189"/>
      <c r="D19" s="184">
        <v>23.076923076923077</v>
      </c>
      <c r="E19" s="189"/>
      <c r="F19" s="184">
        <v>41.92607003891051</v>
      </c>
      <c r="G19" s="184">
        <v>37.55148741418765</v>
      </c>
      <c r="H19" s="184">
        <v>36.03082851637765</v>
      </c>
      <c r="I19" s="189"/>
      <c r="J19" s="203">
        <v>12.5</v>
      </c>
      <c r="K19" s="148"/>
      <c r="L19" s="147"/>
      <c r="N19" s="4"/>
    </row>
    <row r="20" spans="1:14" ht="12.75">
      <c r="A20" s="3" t="s">
        <v>156</v>
      </c>
      <c r="B20" s="184">
        <v>23.67357931591705</v>
      </c>
      <c r="C20" s="189"/>
      <c r="D20" s="184">
        <v>23.076923076923077</v>
      </c>
      <c r="E20" s="189"/>
      <c r="F20" s="184">
        <v>15.953307392996107</v>
      </c>
      <c r="G20" s="184">
        <v>19.645308924485125</v>
      </c>
      <c r="H20" s="184">
        <v>20.475767007558915</v>
      </c>
      <c r="I20" s="189"/>
      <c r="J20" s="184">
        <v>18.75</v>
      </c>
      <c r="K20" s="148"/>
      <c r="L20" s="147"/>
      <c r="N20" s="4"/>
    </row>
    <row r="21" spans="1:14" ht="12.75">
      <c r="A21" s="3" t="s">
        <v>157</v>
      </c>
      <c r="B21" s="184">
        <v>17.075141395098303</v>
      </c>
      <c r="C21" s="189"/>
      <c r="D21" s="203" t="s">
        <v>63</v>
      </c>
      <c r="E21" s="189"/>
      <c r="F21" s="184">
        <v>9.922178988326849</v>
      </c>
      <c r="G21" s="184">
        <v>12.322654462242562</v>
      </c>
      <c r="H21" s="184">
        <v>13.435601007855343</v>
      </c>
      <c r="I21" s="189"/>
      <c r="J21" s="184">
        <v>31.25</v>
      </c>
      <c r="K21" s="148"/>
      <c r="L21" s="147"/>
      <c r="N21" s="4"/>
    </row>
    <row r="22" spans="1:14" ht="12.75">
      <c r="A22" s="3" t="s">
        <v>158</v>
      </c>
      <c r="B22" s="184">
        <v>12.415836251009965</v>
      </c>
      <c r="C22" s="189"/>
      <c r="D22" s="184">
        <v>7.6923076923076925</v>
      </c>
      <c r="E22" s="189"/>
      <c r="F22" s="184">
        <v>6.809338521400778</v>
      </c>
      <c r="G22" s="184">
        <v>10.011441647597254</v>
      </c>
      <c r="H22" s="184">
        <v>10.426856380613605</v>
      </c>
      <c r="I22" s="189"/>
      <c r="J22" s="184">
        <v>25</v>
      </c>
      <c r="K22" s="148"/>
      <c r="L22" s="147"/>
      <c r="N22" s="4"/>
    </row>
    <row r="23" spans="1:14" ht="12.75">
      <c r="A23" s="3" t="s">
        <v>159</v>
      </c>
      <c r="B23" s="184">
        <v>6.356046323727445</v>
      </c>
      <c r="C23" s="189"/>
      <c r="D23" s="203">
        <v>7.6923076923076925</v>
      </c>
      <c r="E23" s="190"/>
      <c r="F23" s="184">
        <v>3.8910505836575875</v>
      </c>
      <c r="G23" s="184">
        <v>6.350114416475973</v>
      </c>
      <c r="H23" s="184">
        <v>6.165703275529865</v>
      </c>
      <c r="I23" s="189"/>
      <c r="J23" s="203">
        <v>12.5</v>
      </c>
      <c r="K23" s="147"/>
      <c r="L23" s="147"/>
      <c r="N23" s="4"/>
    </row>
    <row r="24" spans="1:14" ht="12.75">
      <c r="A24" s="3" t="s">
        <v>160</v>
      </c>
      <c r="B24" s="184">
        <v>2.747104767034743</v>
      </c>
      <c r="C24" s="189"/>
      <c r="D24" s="203">
        <v>15.384615384615385</v>
      </c>
      <c r="E24" s="190"/>
      <c r="F24" s="203">
        <v>1.7509727626459144</v>
      </c>
      <c r="G24" s="184">
        <v>2.8260869565217392</v>
      </c>
      <c r="H24" s="184">
        <v>2.734548688305914</v>
      </c>
      <c r="I24" s="189"/>
      <c r="J24" s="203" t="s">
        <v>63</v>
      </c>
      <c r="K24" s="147"/>
      <c r="L24" s="147"/>
      <c r="N24" s="4"/>
    </row>
    <row r="25" spans="1:14" ht="12.75">
      <c r="A25" s="3" t="s">
        <v>161</v>
      </c>
      <c r="B25" s="203" t="s">
        <v>63</v>
      </c>
      <c r="C25" s="191"/>
      <c r="D25" s="203" t="s">
        <v>63</v>
      </c>
      <c r="E25" s="190"/>
      <c r="F25" s="203" t="s">
        <v>63</v>
      </c>
      <c r="G25" s="203" t="s">
        <v>63</v>
      </c>
      <c r="H25" s="203" t="s">
        <v>63</v>
      </c>
      <c r="I25" s="189"/>
      <c r="J25" s="203" t="s">
        <v>63</v>
      </c>
      <c r="K25" s="147"/>
      <c r="L25" s="147"/>
      <c r="N25" s="4"/>
    </row>
    <row r="26" spans="1:14" ht="12.75">
      <c r="A26" s="21" t="s">
        <v>125</v>
      </c>
      <c r="B26" s="162">
        <v>3713</v>
      </c>
      <c r="C26" s="161"/>
      <c r="D26" s="162">
        <v>13</v>
      </c>
      <c r="E26" s="161"/>
      <c r="F26" s="162">
        <v>1028</v>
      </c>
      <c r="G26" s="162">
        <v>8740</v>
      </c>
      <c r="H26" s="162">
        <f>G26+F26+D26+B26</f>
        <v>13494</v>
      </c>
      <c r="I26" s="161"/>
      <c r="J26" s="162">
        <v>16</v>
      </c>
      <c r="K26" s="149"/>
      <c r="L26" s="152"/>
      <c r="N26" s="19"/>
    </row>
    <row r="27" spans="1:14" s="99" customFormat="1" ht="12.75">
      <c r="A27" s="21"/>
      <c r="B27" s="184"/>
      <c r="C27" s="184"/>
      <c r="D27" s="184"/>
      <c r="E27" s="184"/>
      <c r="F27" s="184"/>
      <c r="G27" s="184"/>
      <c r="H27" s="184"/>
      <c r="I27" s="184"/>
      <c r="J27" s="184"/>
      <c r="K27" s="19"/>
      <c r="L27" s="66"/>
      <c r="N27" s="19"/>
    </row>
    <row r="28" spans="1:12" ht="16.5" customHeight="1">
      <c r="A28" s="14" t="s">
        <v>57</v>
      </c>
      <c r="B28" s="185">
        <v>100</v>
      </c>
      <c r="C28" s="185"/>
      <c r="D28" s="185">
        <v>100</v>
      </c>
      <c r="E28" s="185"/>
      <c r="F28" s="185">
        <v>100</v>
      </c>
      <c r="G28" s="185">
        <v>100</v>
      </c>
      <c r="H28" s="185">
        <v>100</v>
      </c>
      <c r="I28" s="185"/>
      <c r="J28" s="185">
        <v>100</v>
      </c>
      <c r="K28" s="146"/>
      <c r="L28" s="151"/>
    </row>
    <row r="29" spans="1:12" ht="12.75">
      <c r="A29" s="3" t="s">
        <v>199</v>
      </c>
      <c r="B29" s="205">
        <v>4.903350996343011</v>
      </c>
      <c r="C29" s="192"/>
      <c r="D29" s="205">
        <v>15.625</v>
      </c>
      <c r="E29" s="192"/>
      <c r="F29" s="205">
        <v>12.560029553010713</v>
      </c>
      <c r="G29" s="205">
        <v>7.785938415916692</v>
      </c>
      <c r="H29" s="205">
        <v>7.2221360685881395</v>
      </c>
      <c r="I29" s="192"/>
      <c r="J29" s="206" t="s">
        <v>63</v>
      </c>
      <c r="K29" s="153"/>
      <c r="L29" s="153"/>
    </row>
    <row r="30" spans="1:12" ht="12.75">
      <c r="A30" s="3" t="s">
        <v>155</v>
      </c>
      <c r="B30" s="205">
        <v>28.323009179789537</v>
      </c>
      <c r="C30" s="192"/>
      <c r="D30" s="205">
        <v>21.875</v>
      </c>
      <c r="E30" s="192"/>
      <c r="F30" s="205">
        <v>34.57702253417067</v>
      </c>
      <c r="G30" s="205">
        <v>32.1678562808179</v>
      </c>
      <c r="H30" s="205">
        <v>31.163738673874036</v>
      </c>
      <c r="I30" s="192"/>
      <c r="J30" s="207">
        <v>3.234501347708895</v>
      </c>
      <c r="K30" s="154"/>
      <c r="L30" s="153"/>
    </row>
    <row r="31" spans="1:12" ht="12.75">
      <c r="A31" s="3" t="s">
        <v>156</v>
      </c>
      <c r="B31" s="205">
        <v>25.166057168445406</v>
      </c>
      <c r="C31" s="192"/>
      <c r="D31" s="205">
        <v>21.875</v>
      </c>
      <c r="E31" s="192"/>
      <c r="F31" s="205">
        <v>17.95345400812708</v>
      </c>
      <c r="G31" s="205">
        <v>20.161373745732906</v>
      </c>
      <c r="H31" s="205">
        <v>21.515762422738653</v>
      </c>
      <c r="I31" s="192"/>
      <c r="J31" s="207">
        <v>18.328840970350406</v>
      </c>
      <c r="K31" s="154"/>
      <c r="L31" s="153"/>
    </row>
    <row r="32" spans="1:12" ht="12.75">
      <c r="A32" s="3" t="s">
        <v>157</v>
      </c>
      <c r="B32" s="205">
        <v>18.971565042167327</v>
      </c>
      <c r="C32" s="192"/>
      <c r="D32" s="205">
        <v>15.625</v>
      </c>
      <c r="E32" s="192"/>
      <c r="F32" s="205">
        <v>14.554857776135943</v>
      </c>
      <c r="G32" s="205">
        <v>16.26150822385435</v>
      </c>
      <c r="H32" s="205">
        <v>16.963158244533552</v>
      </c>
      <c r="I32" s="192"/>
      <c r="J32" s="207">
        <v>28.03234501347709</v>
      </c>
      <c r="K32" s="154"/>
      <c r="L32" s="153"/>
    </row>
    <row r="33" spans="1:12" ht="12.75">
      <c r="A33" s="3" t="s">
        <v>158</v>
      </c>
      <c r="B33" s="205">
        <v>13.64280916486305</v>
      </c>
      <c r="C33" s="192"/>
      <c r="D33" s="205">
        <v>15.625</v>
      </c>
      <c r="E33" s="192"/>
      <c r="F33" s="205">
        <v>11.34096786110085</v>
      </c>
      <c r="G33" s="205">
        <v>12.768525223268162</v>
      </c>
      <c r="H33" s="205">
        <v>12.94446044440506</v>
      </c>
      <c r="I33" s="192"/>
      <c r="J33" s="207">
        <v>30.727762803234505</v>
      </c>
      <c r="K33" s="154"/>
      <c r="L33" s="153"/>
    </row>
    <row r="34" spans="1:12" ht="12.75">
      <c r="A34" s="3" t="s">
        <v>159</v>
      </c>
      <c r="B34" s="205">
        <v>6.470632136726621</v>
      </c>
      <c r="C34" s="192"/>
      <c r="D34" s="205">
        <v>3.125</v>
      </c>
      <c r="E34" s="192"/>
      <c r="F34" s="205">
        <v>6.76025120059106</v>
      </c>
      <c r="G34" s="205">
        <v>7.565256370469983</v>
      </c>
      <c r="H34" s="205">
        <v>7.188905381155984</v>
      </c>
      <c r="I34" s="192"/>
      <c r="J34" s="207">
        <v>12.668463611859837</v>
      </c>
      <c r="K34" s="153"/>
      <c r="L34" s="153"/>
    </row>
    <row r="35" spans="1:12" ht="12.75">
      <c r="A35" s="3" t="s">
        <v>160</v>
      </c>
      <c r="B35" s="205">
        <v>2.5225763116650497</v>
      </c>
      <c r="C35" s="192"/>
      <c r="D35" s="206">
        <v>6.25</v>
      </c>
      <c r="E35" s="193"/>
      <c r="F35" s="205">
        <v>2.253417066863687</v>
      </c>
      <c r="G35" s="205">
        <v>3.2895417399400024</v>
      </c>
      <c r="H35" s="205">
        <v>3.0018387647045794</v>
      </c>
      <c r="I35" s="192"/>
      <c r="J35" s="207">
        <v>7.008086253369273</v>
      </c>
      <c r="K35" s="153"/>
      <c r="L35" s="153"/>
    </row>
    <row r="36" spans="1:12" ht="12.75">
      <c r="A36" s="3" t="s">
        <v>161</v>
      </c>
      <c r="B36" s="206" t="s">
        <v>63</v>
      </c>
      <c r="C36" s="192"/>
      <c r="D36" s="206" t="s">
        <v>63</v>
      </c>
      <c r="E36" s="193"/>
      <c r="F36" s="206" t="s">
        <v>63</v>
      </c>
      <c r="G36" s="206" t="s">
        <v>63</v>
      </c>
      <c r="H36" s="206" t="s">
        <v>63</v>
      </c>
      <c r="I36" s="192"/>
      <c r="J36" s="206" t="s">
        <v>63</v>
      </c>
      <c r="K36" s="153"/>
      <c r="L36" s="153"/>
    </row>
    <row r="37" spans="1:13" ht="16.5" customHeight="1">
      <c r="A37" s="3" t="s">
        <v>54</v>
      </c>
      <c r="B37" s="19">
        <f>B15+B26</f>
        <v>13399</v>
      </c>
      <c r="C37" s="59"/>
      <c r="D37" s="179">
        <f>D15+D26</f>
        <v>32</v>
      </c>
      <c r="E37" s="179"/>
      <c r="F37" s="179">
        <f>F15+F26</f>
        <v>2707</v>
      </c>
      <c r="G37" s="179">
        <f>G15+G26</f>
        <v>29001</v>
      </c>
      <c r="H37" s="179">
        <f>H15+H26</f>
        <v>45139</v>
      </c>
      <c r="I37" s="179"/>
      <c r="J37" s="179">
        <f>J15+J26</f>
        <v>371</v>
      </c>
      <c r="K37" s="155"/>
      <c r="L37" s="156"/>
      <c r="M37" s="6"/>
    </row>
    <row r="38" spans="1:13" ht="24" customHeight="1">
      <c r="A38" s="81"/>
      <c r="B38" s="82"/>
      <c r="C38" s="19"/>
      <c r="D38" s="19"/>
      <c r="E38" s="19"/>
      <c r="F38" s="19"/>
      <c r="G38" s="19"/>
      <c r="H38" s="19"/>
      <c r="I38" s="19"/>
      <c r="J38" s="19"/>
      <c r="K38" s="19"/>
      <c r="L38" s="19"/>
      <c r="M38" s="6"/>
    </row>
    <row r="39" spans="1:13" ht="111" customHeight="1">
      <c r="A39" s="254" t="s">
        <v>214</v>
      </c>
      <c r="B39" s="250"/>
      <c r="C39" s="250"/>
      <c r="D39" s="250"/>
      <c r="E39" s="250"/>
      <c r="F39" s="250"/>
      <c r="G39" s="250"/>
      <c r="H39" s="250"/>
      <c r="I39" s="250"/>
      <c r="J39" s="250"/>
      <c r="K39" s="250"/>
      <c r="L39" s="250"/>
      <c r="M39" s="26"/>
    </row>
    <row r="40" ht="12.75">
      <c r="A40" s="134"/>
    </row>
    <row r="45" ht="12.75">
      <c r="A45" s="27"/>
    </row>
    <row r="46" ht="12.75">
      <c r="A46" s="27"/>
    </row>
    <row r="47" spans="1:11" ht="12.75">
      <c r="A47" s="27"/>
      <c r="B47" s="27"/>
      <c r="C47" s="27"/>
      <c r="D47" s="27"/>
      <c r="E47" s="27"/>
      <c r="F47" s="27"/>
      <c r="G47" s="27"/>
      <c r="H47" s="27"/>
      <c r="I47" s="27"/>
      <c r="J47" s="27"/>
      <c r="K47" s="27"/>
    </row>
    <row r="48" ht="12.75">
      <c r="A48" s="27"/>
    </row>
  </sheetData>
  <sheetProtection/>
  <mergeCells count="5">
    <mergeCell ref="A39:L39"/>
    <mergeCell ref="A1:L1"/>
    <mergeCell ref="A3:L3"/>
    <mergeCell ref="D4:H4"/>
    <mergeCell ref="J4:K4"/>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J53"/>
  <sheetViews>
    <sheetView zoomScalePageLayoutView="0" workbookViewId="0" topLeftCell="A1">
      <selection activeCell="A2" sqref="A2"/>
    </sheetView>
  </sheetViews>
  <sheetFormatPr defaultColWidth="9.140625" defaultRowHeight="12.75"/>
  <cols>
    <col min="1" max="1" width="21.421875" style="0" customWidth="1"/>
    <col min="2" max="3" width="10.7109375" style="0" customWidth="1"/>
    <col min="4" max="4" width="11.57421875" style="0" customWidth="1"/>
    <col min="5" max="5" width="10.7109375" style="0" customWidth="1"/>
    <col min="6" max="6" width="11.421875" style="0" customWidth="1"/>
    <col min="7" max="7" width="8.140625" style="0" customWidth="1"/>
    <col min="8" max="8" width="7.28125" style="0" customWidth="1"/>
    <col min="9" max="9" width="7.8515625" style="0" customWidth="1"/>
    <col min="10" max="10" width="8.140625" style="0" customWidth="1"/>
  </cols>
  <sheetData>
    <row r="1" spans="1:10" ht="39.75" customHeight="1">
      <c r="A1" s="249" t="s">
        <v>200</v>
      </c>
      <c r="B1" s="250"/>
      <c r="C1" s="250"/>
      <c r="D1" s="250"/>
      <c r="E1" s="250"/>
      <c r="F1" s="16"/>
      <c r="G1" s="16"/>
      <c r="H1" s="16"/>
      <c r="I1" s="16"/>
      <c r="J1" s="16"/>
    </row>
    <row r="2" spans="1:10" ht="7.5" customHeight="1">
      <c r="A2" s="71"/>
      <c r="B2" s="72"/>
      <c r="C2" s="72"/>
      <c r="D2" s="72"/>
      <c r="E2" s="72"/>
      <c r="F2" s="16"/>
      <c r="G2" s="16"/>
      <c r="H2" s="16"/>
      <c r="I2" s="16"/>
      <c r="J2" s="16"/>
    </row>
    <row r="3" spans="1:10" ht="39.75" customHeight="1">
      <c r="A3" s="252" t="s">
        <v>10</v>
      </c>
      <c r="B3" s="252"/>
      <c r="C3" s="252"/>
      <c r="D3" s="252"/>
      <c r="E3" s="252"/>
      <c r="F3" s="17"/>
      <c r="G3" s="17"/>
      <c r="H3" s="17"/>
      <c r="I3" s="17"/>
      <c r="J3" s="17"/>
    </row>
    <row r="4" spans="1:10" ht="25.5" customHeight="1">
      <c r="A4" s="5" t="s">
        <v>120</v>
      </c>
      <c r="B4" s="55" t="s">
        <v>109</v>
      </c>
      <c r="C4" s="55" t="s">
        <v>108</v>
      </c>
      <c r="D4" s="55" t="s">
        <v>31</v>
      </c>
      <c r="E4" s="55" t="s">
        <v>110</v>
      </c>
      <c r="F4" s="20"/>
      <c r="G4" s="20"/>
      <c r="H4" s="20"/>
      <c r="I4" s="20"/>
      <c r="J4" s="20"/>
    </row>
    <row r="5" spans="1:10" ht="18.75" customHeight="1">
      <c r="A5" s="49" t="s">
        <v>11</v>
      </c>
      <c r="B5" s="49"/>
      <c r="C5" s="50"/>
      <c r="D5" s="50"/>
      <c r="E5" s="50"/>
      <c r="F5" s="50"/>
      <c r="G5" s="50"/>
      <c r="H5" s="50"/>
      <c r="I5" s="50"/>
      <c r="J5" s="50"/>
    </row>
    <row r="6" spans="1:10" ht="18.75" customHeight="1">
      <c r="A6" s="28" t="s">
        <v>34</v>
      </c>
      <c r="B6" s="64">
        <f>B7+B8</f>
        <v>110</v>
      </c>
      <c r="C6" s="65">
        <f>C7+C8</f>
        <v>1510</v>
      </c>
      <c r="D6" s="65">
        <f>D7+D8</f>
        <v>10639</v>
      </c>
      <c r="E6" s="65">
        <f>B6+C6+D6</f>
        <v>12259</v>
      </c>
      <c r="F6" s="40"/>
      <c r="G6" s="40"/>
      <c r="H6" s="51"/>
      <c r="I6" s="51"/>
      <c r="J6" s="51"/>
    </row>
    <row r="7" spans="1:10" ht="12.75">
      <c r="A7" s="33" t="s">
        <v>36</v>
      </c>
      <c r="B7" s="39">
        <v>73</v>
      </c>
      <c r="C7" s="40">
        <v>1014</v>
      </c>
      <c r="D7" s="40">
        <v>6565</v>
      </c>
      <c r="E7" s="40">
        <f>B7+C7+D7</f>
        <v>7652</v>
      </c>
      <c r="F7" s="40"/>
      <c r="G7" s="40"/>
      <c r="H7" s="40"/>
      <c r="I7" s="40"/>
      <c r="J7" s="40"/>
    </row>
    <row r="8" spans="1:10" ht="12.75">
      <c r="A8" s="33" t="s">
        <v>35</v>
      </c>
      <c r="B8" s="39">
        <v>37</v>
      </c>
      <c r="C8" s="40">
        <v>496</v>
      </c>
      <c r="D8" s="40">
        <v>4074</v>
      </c>
      <c r="E8" s="40">
        <f aca="true" t="shared" si="0" ref="E8:E25">B8+C8+D8</f>
        <v>4607</v>
      </c>
      <c r="F8" s="40"/>
      <c r="G8" s="40"/>
      <c r="H8" s="40"/>
      <c r="I8" s="40"/>
      <c r="J8" s="40"/>
    </row>
    <row r="9" spans="1:10" ht="12.75">
      <c r="A9" s="28" t="s">
        <v>37</v>
      </c>
      <c r="B9" s="64">
        <f>B10+B11</f>
        <v>51</v>
      </c>
      <c r="C9" s="65">
        <f>C10+C11</f>
        <v>348</v>
      </c>
      <c r="D9" s="65">
        <f>D10+D11</f>
        <v>1404</v>
      </c>
      <c r="E9" s="65">
        <f t="shared" si="0"/>
        <v>1803</v>
      </c>
      <c r="F9" s="40"/>
      <c r="G9" s="40"/>
      <c r="H9" s="40"/>
      <c r="I9" s="40"/>
      <c r="J9" s="40"/>
    </row>
    <row r="10" spans="1:10" ht="12.75">
      <c r="A10" s="33" t="s">
        <v>36</v>
      </c>
      <c r="B10" s="208">
        <v>31</v>
      </c>
      <c r="C10" s="40">
        <v>270</v>
      </c>
      <c r="D10" s="40">
        <v>1197</v>
      </c>
      <c r="E10" s="40">
        <f t="shared" si="0"/>
        <v>1498</v>
      </c>
      <c r="F10" s="40"/>
      <c r="G10" s="40"/>
      <c r="H10" s="40"/>
      <c r="I10" s="40"/>
      <c r="J10" s="40"/>
    </row>
    <row r="11" spans="1:10" ht="12.75">
      <c r="A11" s="33" t="s">
        <v>35</v>
      </c>
      <c r="B11" s="39">
        <v>20</v>
      </c>
      <c r="C11" s="40">
        <v>78</v>
      </c>
      <c r="D11" s="40">
        <v>207</v>
      </c>
      <c r="E11" s="40">
        <f t="shared" si="0"/>
        <v>305</v>
      </c>
      <c r="F11" s="40"/>
      <c r="G11" s="40"/>
      <c r="H11" s="40"/>
      <c r="I11" s="40"/>
      <c r="J11" s="40"/>
    </row>
    <row r="12" spans="1:10" ht="12.75">
      <c r="A12" s="28" t="s">
        <v>53</v>
      </c>
      <c r="B12" s="64">
        <f>B6+B9</f>
        <v>161</v>
      </c>
      <c r="C12" s="64">
        <f aca="true" t="shared" si="1" ref="C12:D14">C6+C9</f>
        <v>1858</v>
      </c>
      <c r="D12" s="64">
        <f t="shared" si="1"/>
        <v>12043</v>
      </c>
      <c r="E12" s="65">
        <f t="shared" si="0"/>
        <v>14062</v>
      </c>
      <c r="F12" s="27"/>
      <c r="G12" s="27"/>
      <c r="H12" s="27"/>
      <c r="I12" s="27"/>
      <c r="J12" s="27"/>
    </row>
    <row r="13" spans="1:10" ht="12.75">
      <c r="A13" s="33" t="s">
        <v>36</v>
      </c>
      <c r="B13" s="39">
        <f>B7+B10</f>
        <v>104</v>
      </c>
      <c r="C13" s="39">
        <f t="shared" si="1"/>
        <v>1284</v>
      </c>
      <c r="D13" s="39">
        <f>D7+D10</f>
        <v>7762</v>
      </c>
      <c r="E13" s="40">
        <f t="shared" si="0"/>
        <v>9150</v>
      </c>
      <c r="F13" s="27"/>
      <c r="G13" s="27"/>
      <c r="H13" s="27"/>
      <c r="I13" s="27"/>
      <c r="J13" s="27"/>
    </row>
    <row r="14" spans="1:10" ht="12.75">
      <c r="A14" s="33" t="s">
        <v>35</v>
      </c>
      <c r="B14" s="39">
        <f>B8+B11</f>
        <v>57</v>
      </c>
      <c r="C14" s="39">
        <f t="shared" si="1"/>
        <v>574</v>
      </c>
      <c r="D14" s="39">
        <f t="shared" si="1"/>
        <v>4281</v>
      </c>
      <c r="E14" s="40">
        <f t="shared" si="0"/>
        <v>4912</v>
      </c>
      <c r="F14" s="27"/>
      <c r="G14" s="27"/>
      <c r="H14" s="27"/>
      <c r="I14" s="27"/>
      <c r="J14" s="27"/>
    </row>
    <row r="15" spans="2:10" ht="16.5" customHeight="1">
      <c r="B15" s="64"/>
      <c r="C15" s="40"/>
      <c r="D15" s="40"/>
      <c r="E15" s="40"/>
      <c r="F15" s="27"/>
      <c r="G15" s="27"/>
      <c r="H15" s="27"/>
      <c r="I15" s="27"/>
      <c r="J15" s="27"/>
    </row>
    <row r="16" spans="1:10" ht="12.75" customHeight="1">
      <c r="A16" s="28" t="s">
        <v>12</v>
      </c>
      <c r="B16" s="64"/>
      <c r="C16" s="40"/>
      <c r="D16" s="40"/>
      <c r="E16" s="40"/>
      <c r="F16" s="27"/>
      <c r="G16" s="27"/>
      <c r="H16" s="27"/>
      <c r="I16" s="27"/>
      <c r="J16" s="27"/>
    </row>
    <row r="17" spans="1:10" ht="18.75" customHeight="1">
      <c r="A17" s="28" t="s">
        <v>34</v>
      </c>
      <c r="B17" s="64">
        <f>B18+B19</f>
        <v>66</v>
      </c>
      <c r="C17" s="65">
        <f>C18+C19</f>
        <v>719</v>
      </c>
      <c r="D17" s="65">
        <f>D18+D19</f>
        <v>3538</v>
      </c>
      <c r="E17" s="65">
        <f t="shared" si="0"/>
        <v>4323</v>
      </c>
      <c r="F17" s="27"/>
      <c r="G17" s="27"/>
      <c r="H17" s="27"/>
      <c r="I17" s="27"/>
      <c r="J17" s="27"/>
    </row>
    <row r="18" spans="1:10" ht="12.75">
      <c r="A18" s="33" t="s">
        <v>36</v>
      </c>
      <c r="B18" s="39">
        <v>40</v>
      </c>
      <c r="C18" s="40">
        <v>494</v>
      </c>
      <c r="D18" s="40">
        <v>2393</v>
      </c>
      <c r="E18" s="40">
        <f t="shared" si="0"/>
        <v>2927</v>
      </c>
      <c r="F18" s="27"/>
      <c r="G18" s="27"/>
      <c r="H18" s="27"/>
      <c r="I18" s="27"/>
      <c r="J18" s="27"/>
    </row>
    <row r="19" spans="1:10" ht="12.75">
      <c r="A19" s="33" t="s">
        <v>35</v>
      </c>
      <c r="B19" s="39">
        <v>26</v>
      </c>
      <c r="C19" s="40">
        <v>225</v>
      </c>
      <c r="D19" s="40">
        <v>1145</v>
      </c>
      <c r="E19" s="40">
        <f t="shared" si="0"/>
        <v>1396</v>
      </c>
      <c r="F19" s="27"/>
      <c r="G19" s="27"/>
      <c r="H19" s="27"/>
      <c r="I19" s="27"/>
      <c r="J19" s="27"/>
    </row>
    <row r="20" spans="1:10" ht="12.75">
      <c r="A20" s="28" t="s">
        <v>37</v>
      </c>
      <c r="B20" s="64">
        <f>B21+B22</f>
        <v>30</v>
      </c>
      <c r="C20" s="65">
        <f>C21+C22</f>
        <v>232</v>
      </c>
      <c r="D20" s="65">
        <f>D21+D22</f>
        <v>780</v>
      </c>
      <c r="E20" s="65">
        <f t="shared" si="0"/>
        <v>1042</v>
      </c>
      <c r="F20" s="27"/>
      <c r="G20" s="27"/>
      <c r="H20" s="27"/>
      <c r="I20" s="27"/>
      <c r="J20" s="27"/>
    </row>
    <row r="21" spans="1:10" ht="12.75">
      <c r="A21" s="33" t="s">
        <v>36</v>
      </c>
      <c r="B21" s="208">
        <v>10</v>
      </c>
      <c r="C21" s="40">
        <v>177</v>
      </c>
      <c r="D21" s="40">
        <v>679</v>
      </c>
      <c r="E21" s="40">
        <f t="shared" si="0"/>
        <v>866</v>
      </c>
      <c r="F21" s="27"/>
      <c r="G21" s="27"/>
      <c r="H21" s="27"/>
      <c r="I21" s="27"/>
      <c r="J21" s="27"/>
    </row>
    <row r="22" spans="1:10" ht="12.75">
      <c r="A22" s="33" t="s">
        <v>35</v>
      </c>
      <c r="B22" s="39">
        <v>20</v>
      </c>
      <c r="C22" s="40">
        <v>55</v>
      </c>
      <c r="D22" s="40">
        <v>101</v>
      </c>
      <c r="E22" s="40">
        <f t="shared" si="0"/>
        <v>176</v>
      </c>
      <c r="F22" s="27"/>
      <c r="G22" s="27"/>
      <c r="H22" s="27"/>
      <c r="I22" s="27"/>
      <c r="J22" s="27"/>
    </row>
    <row r="23" spans="1:10" ht="12.75">
      <c r="A23" s="28" t="s">
        <v>53</v>
      </c>
      <c r="B23" s="64">
        <f aca="true" t="shared" si="2" ref="B23:D25">B17+B20</f>
        <v>96</v>
      </c>
      <c r="C23" s="64">
        <f t="shared" si="2"/>
        <v>951</v>
      </c>
      <c r="D23" s="64">
        <f t="shared" si="2"/>
        <v>4318</v>
      </c>
      <c r="E23" s="65">
        <f t="shared" si="0"/>
        <v>5365</v>
      </c>
      <c r="F23" s="27"/>
      <c r="G23" s="27"/>
      <c r="H23" s="27"/>
      <c r="I23" s="27"/>
      <c r="J23" s="27"/>
    </row>
    <row r="24" spans="1:10" ht="12.75">
      <c r="A24" s="33" t="s">
        <v>36</v>
      </c>
      <c r="B24" s="39">
        <f>B18+B21</f>
        <v>50</v>
      </c>
      <c r="C24" s="39">
        <f t="shared" si="2"/>
        <v>671</v>
      </c>
      <c r="D24" s="39">
        <f t="shared" si="2"/>
        <v>3072</v>
      </c>
      <c r="E24" s="40">
        <f t="shared" si="0"/>
        <v>3793</v>
      </c>
      <c r="F24" s="27"/>
      <c r="G24" s="27"/>
      <c r="H24" s="27"/>
      <c r="I24" s="27"/>
      <c r="J24" s="27"/>
    </row>
    <row r="25" spans="1:10" ht="12.75">
      <c r="A25" s="34" t="s">
        <v>35</v>
      </c>
      <c r="B25" s="176">
        <f t="shared" si="2"/>
        <v>46</v>
      </c>
      <c r="C25" s="176">
        <f t="shared" si="2"/>
        <v>280</v>
      </c>
      <c r="D25" s="176">
        <f t="shared" si="2"/>
        <v>1246</v>
      </c>
      <c r="E25" s="44">
        <f t="shared" si="0"/>
        <v>1572</v>
      </c>
      <c r="F25" s="38"/>
      <c r="G25" s="38"/>
      <c r="H25" s="38"/>
      <c r="I25" s="38"/>
      <c r="J25" s="38"/>
    </row>
    <row r="26" spans="1:10" ht="24" customHeight="1">
      <c r="A26" s="77"/>
      <c r="B26" s="41"/>
      <c r="C26" s="41"/>
      <c r="D26" s="41"/>
      <c r="E26" s="43"/>
      <c r="F26" s="38"/>
      <c r="G26" s="38"/>
      <c r="H26" s="38"/>
      <c r="I26" s="38"/>
      <c r="J26" s="38"/>
    </row>
    <row r="27" spans="1:10" ht="33.75" customHeight="1">
      <c r="A27" s="254" t="s">
        <v>228</v>
      </c>
      <c r="B27" s="255"/>
      <c r="C27" s="255"/>
      <c r="D27" s="255"/>
      <c r="E27" s="255"/>
      <c r="F27" s="250"/>
      <c r="G27" s="26"/>
      <c r="H27" s="26"/>
      <c r="I27" s="27"/>
      <c r="J27" s="27"/>
    </row>
    <row r="28" spans="1:10" ht="12.75">
      <c r="A28" s="27"/>
      <c r="B28" s="27"/>
      <c r="C28" s="27"/>
      <c r="D28" s="27"/>
      <c r="E28" s="27"/>
      <c r="F28" s="27"/>
      <c r="G28" s="27"/>
      <c r="H28" s="27"/>
      <c r="I28" s="27"/>
      <c r="J28" s="27"/>
    </row>
    <row r="29" spans="1:10" ht="12.75">
      <c r="A29" s="32"/>
      <c r="B29" s="32"/>
      <c r="C29" s="16"/>
      <c r="D29" s="16"/>
      <c r="E29" s="16"/>
      <c r="F29" s="16"/>
      <c r="G29" s="16"/>
      <c r="H29" s="16"/>
      <c r="I29" s="16"/>
      <c r="J29" s="16"/>
    </row>
    <row r="30" spans="1:10" ht="12.75">
      <c r="A30" s="17"/>
      <c r="B30" s="17"/>
      <c r="C30" s="17"/>
      <c r="D30" s="17"/>
      <c r="E30" s="17"/>
      <c r="F30" s="17"/>
      <c r="G30" s="17"/>
      <c r="H30" s="17"/>
      <c r="I30" s="17"/>
      <c r="J30" s="17"/>
    </row>
    <row r="31" spans="1:10" ht="12.75">
      <c r="A31" s="27"/>
      <c r="B31" s="27"/>
      <c r="C31" s="27"/>
      <c r="D31" s="27"/>
      <c r="E31" s="27"/>
      <c r="F31" s="27"/>
      <c r="G31" s="27"/>
      <c r="H31" s="27"/>
      <c r="I31" s="27"/>
      <c r="J31" s="27"/>
    </row>
    <row r="32" spans="1:10" ht="12.75">
      <c r="A32" s="27"/>
      <c r="B32" s="27"/>
      <c r="C32" s="27"/>
      <c r="D32" s="27"/>
      <c r="E32" s="27"/>
      <c r="F32" s="27"/>
      <c r="G32" s="27"/>
      <c r="H32" s="27"/>
      <c r="I32" s="27"/>
      <c r="J32" s="27"/>
    </row>
    <row r="33" spans="1:10" ht="12.75">
      <c r="A33" s="27"/>
      <c r="B33" s="27"/>
      <c r="C33" s="27"/>
      <c r="D33" s="27"/>
      <c r="E33" s="27"/>
      <c r="F33" s="27"/>
      <c r="G33" s="27"/>
      <c r="H33" s="27"/>
      <c r="I33" s="27"/>
      <c r="J33" s="27"/>
    </row>
    <row r="34" spans="1:10" ht="12.75">
      <c r="A34" s="27"/>
      <c r="B34" s="27"/>
      <c r="C34" s="27"/>
      <c r="D34" s="27"/>
      <c r="E34" s="27"/>
      <c r="F34" s="27"/>
      <c r="G34" s="27"/>
      <c r="H34" s="27"/>
      <c r="I34" s="27"/>
      <c r="J34" s="27"/>
    </row>
    <row r="35" spans="1:10" ht="12.75">
      <c r="A35" s="27"/>
      <c r="B35" s="27"/>
      <c r="C35" s="27"/>
      <c r="D35" s="27"/>
      <c r="E35" s="27"/>
      <c r="F35" s="27"/>
      <c r="G35" s="27"/>
      <c r="H35" s="27"/>
      <c r="I35" s="27"/>
      <c r="J35" s="27"/>
    </row>
    <row r="36" spans="1:10" ht="12.75">
      <c r="A36" s="27"/>
      <c r="B36" s="27"/>
      <c r="C36" s="27"/>
      <c r="D36" s="27"/>
      <c r="E36" s="27"/>
      <c r="F36" s="27"/>
      <c r="G36" s="27"/>
      <c r="H36" s="27"/>
      <c r="I36" s="27"/>
      <c r="J36" s="27"/>
    </row>
    <row r="37" spans="1:10" ht="12.75">
      <c r="A37" s="27"/>
      <c r="B37" s="27"/>
      <c r="C37" s="27"/>
      <c r="D37" s="27"/>
      <c r="E37" s="27"/>
      <c r="F37" s="27"/>
      <c r="G37" s="27"/>
      <c r="H37" s="27"/>
      <c r="I37" s="27"/>
      <c r="J37" s="27"/>
    </row>
    <row r="38" spans="1:10" ht="12.75">
      <c r="A38" s="27"/>
      <c r="B38" s="27"/>
      <c r="C38" s="27"/>
      <c r="D38" s="27"/>
      <c r="E38" s="27"/>
      <c r="F38" s="27"/>
      <c r="G38" s="27"/>
      <c r="H38" s="27"/>
      <c r="I38" s="27"/>
      <c r="J38" s="27"/>
    </row>
    <row r="39" spans="1:10" ht="12.75">
      <c r="A39" s="27"/>
      <c r="B39" s="27"/>
      <c r="C39" s="27"/>
      <c r="D39" s="27"/>
      <c r="E39" s="27"/>
      <c r="F39" s="27"/>
      <c r="G39" s="27"/>
      <c r="H39" s="27"/>
      <c r="I39" s="27"/>
      <c r="J39" s="27"/>
    </row>
    <row r="40" spans="1:10" ht="12.75">
      <c r="A40" s="27"/>
      <c r="B40" s="27"/>
      <c r="C40" s="27"/>
      <c r="D40" s="27"/>
      <c r="E40" s="27"/>
      <c r="F40" s="27"/>
      <c r="G40" s="27"/>
      <c r="H40" s="27"/>
      <c r="I40" s="27"/>
      <c r="J40" s="27"/>
    </row>
    <row r="41" spans="1:10" ht="12.75">
      <c r="A41" s="27"/>
      <c r="B41" s="27"/>
      <c r="C41" s="27"/>
      <c r="D41" s="27"/>
      <c r="E41" s="27"/>
      <c r="F41" s="27"/>
      <c r="G41" s="27"/>
      <c r="H41" s="27"/>
      <c r="I41" s="27"/>
      <c r="J41" s="27"/>
    </row>
    <row r="42" spans="1:10" ht="12.75">
      <c r="A42" s="27"/>
      <c r="B42" s="27"/>
      <c r="C42" s="27"/>
      <c r="D42" s="27"/>
      <c r="E42" s="27"/>
      <c r="F42" s="27"/>
      <c r="G42" s="27"/>
      <c r="H42" s="27"/>
      <c r="I42" s="27"/>
      <c r="J42" s="27"/>
    </row>
    <row r="43" spans="1:10" ht="12.75">
      <c r="A43" s="27"/>
      <c r="B43" s="27"/>
      <c r="C43" s="27"/>
      <c r="D43" s="27"/>
      <c r="E43" s="27"/>
      <c r="F43" s="27"/>
      <c r="G43" s="27"/>
      <c r="H43" s="27"/>
      <c r="I43" s="27"/>
      <c r="J43" s="27"/>
    </row>
    <row r="44" spans="1:10" ht="12.75">
      <c r="A44" s="27"/>
      <c r="B44" s="27"/>
      <c r="C44" s="27"/>
      <c r="D44" s="27"/>
      <c r="E44" s="27"/>
      <c r="F44" s="27"/>
      <c r="G44" s="27"/>
      <c r="H44" s="27"/>
      <c r="I44" s="27"/>
      <c r="J44" s="27"/>
    </row>
    <row r="45" spans="1:10" ht="12.75">
      <c r="A45" s="27"/>
      <c r="B45" s="27"/>
      <c r="C45" s="27"/>
      <c r="D45" s="27"/>
      <c r="E45" s="27"/>
      <c r="F45" s="27"/>
      <c r="G45" s="27"/>
      <c r="H45" s="27"/>
      <c r="I45" s="27"/>
      <c r="J45" s="27"/>
    </row>
    <row r="46" spans="1:10" ht="12.75">
      <c r="A46" s="27"/>
      <c r="B46" s="27"/>
      <c r="C46" s="27"/>
      <c r="D46" s="27"/>
      <c r="E46" s="27"/>
      <c r="F46" s="27"/>
      <c r="G46" s="27"/>
      <c r="H46" s="27"/>
      <c r="I46" s="27"/>
      <c r="J46" s="27"/>
    </row>
    <row r="47" spans="1:10" ht="12.75">
      <c r="A47" s="27"/>
      <c r="B47" s="27"/>
      <c r="C47" s="27"/>
      <c r="D47" s="27"/>
      <c r="E47" s="27"/>
      <c r="F47" s="27"/>
      <c r="G47" s="27"/>
      <c r="H47" s="27"/>
      <c r="I47" s="27"/>
      <c r="J47" s="27"/>
    </row>
    <row r="48" spans="1:10" ht="12.75">
      <c r="A48" s="27"/>
      <c r="B48" s="27"/>
      <c r="C48" s="27"/>
      <c r="D48" s="27"/>
      <c r="E48" s="27"/>
      <c r="F48" s="27"/>
      <c r="G48" s="27"/>
      <c r="H48" s="27"/>
      <c r="I48" s="27"/>
      <c r="J48" s="27"/>
    </row>
    <row r="49" spans="1:10" ht="12.75">
      <c r="A49" s="27"/>
      <c r="B49" s="27"/>
      <c r="C49" s="27"/>
      <c r="D49" s="27"/>
      <c r="E49" s="27"/>
      <c r="F49" s="27"/>
      <c r="G49" s="27"/>
      <c r="H49" s="27"/>
      <c r="I49" s="27"/>
      <c r="J49" s="27"/>
    </row>
    <row r="50" spans="1:10" ht="12.75">
      <c r="A50" s="27"/>
      <c r="B50" s="27"/>
      <c r="C50" s="27"/>
      <c r="D50" s="27"/>
      <c r="E50" s="27"/>
      <c r="F50" s="27"/>
      <c r="G50" s="27"/>
      <c r="H50" s="27"/>
      <c r="I50" s="27"/>
      <c r="J50" s="27"/>
    </row>
    <row r="51" spans="1:10" ht="12.75">
      <c r="A51" s="27"/>
      <c r="B51" s="27"/>
      <c r="C51" s="27"/>
      <c r="D51" s="27"/>
      <c r="E51" s="27"/>
      <c r="F51" s="27"/>
      <c r="G51" s="27"/>
      <c r="H51" s="27"/>
      <c r="I51" s="27"/>
      <c r="J51" s="27"/>
    </row>
    <row r="52" spans="1:10" ht="12.75">
      <c r="A52" s="27"/>
      <c r="B52" s="27"/>
      <c r="C52" s="27"/>
      <c r="D52" s="27"/>
      <c r="E52" s="27"/>
      <c r="F52" s="27"/>
      <c r="G52" s="27"/>
      <c r="H52" s="27"/>
      <c r="I52" s="27"/>
      <c r="J52" s="27"/>
    </row>
    <row r="53" spans="1:10" ht="12.75">
      <c r="A53" s="27"/>
      <c r="B53" s="27"/>
      <c r="C53" s="27"/>
      <c r="D53" s="27"/>
      <c r="E53" s="27"/>
      <c r="F53" s="27"/>
      <c r="G53" s="27"/>
      <c r="H53" s="27"/>
      <c r="I53" s="27"/>
      <c r="J53" s="27"/>
    </row>
  </sheetData>
  <sheetProtection/>
  <mergeCells count="3">
    <mergeCell ref="A1:E1"/>
    <mergeCell ref="A3:E3"/>
    <mergeCell ref="A27:F27"/>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H27"/>
  <sheetViews>
    <sheetView zoomScalePageLayoutView="0" workbookViewId="0" topLeftCell="A1">
      <selection activeCell="A2" sqref="A2"/>
    </sheetView>
  </sheetViews>
  <sheetFormatPr defaultColWidth="9.140625" defaultRowHeight="12.75"/>
  <cols>
    <col min="1" max="1" width="20.8515625" style="0" customWidth="1"/>
    <col min="2" max="3" width="10.7109375" style="0" customWidth="1"/>
    <col min="4" max="4" width="12.28125" style="0" customWidth="1"/>
    <col min="5" max="5" width="13.140625" style="0" customWidth="1"/>
  </cols>
  <sheetData>
    <row r="1" spans="1:6" ht="42" customHeight="1">
      <c r="A1" s="249" t="s">
        <v>201</v>
      </c>
      <c r="B1" s="250"/>
      <c r="C1" s="250"/>
      <c r="D1" s="250"/>
      <c r="E1" s="250"/>
      <c r="F1" s="248"/>
    </row>
    <row r="2" spans="1:5" ht="7.5" customHeight="1">
      <c r="A2" s="71"/>
      <c r="B2" s="72"/>
      <c r="C2" s="72"/>
      <c r="D2" s="72"/>
      <c r="E2" s="72"/>
    </row>
    <row r="3" spans="1:5" ht="39.75" customHeight="1">
      <c r="A3" s="252" t="s">
        <v>13</v>
      </c>
      <c r="B3" s="252"/>
      <c r="C3" s="252"/>
      <c r="D3" s="252"/>
      <c r="E3" s="252"/>
    </row>
    <row r="4" spans="1:5" ht="27.75" customHeight="1">
      <c r="A4" s="5" t="s">
        <v>120</v>
      </c>
      <c r="B4" s="55" t="s">
        <v>109</v>
      </c>
      <c r="C4" s="55" t="s">
        <v>108</v>
      </c>
      <c r="D4" s="55" t="s">
        <v>31</v>
      </c>
      <c r="E4" s="55" t="s">
        <v>110</v>
      </c>
    </row>
    <row r="5" spans="1:5" ht="18.75" customHeight="1">
      <c r="A5" s="49" t="s">
        <v>11</v>
      </c>
      <c r="B5" s="49"/>
      <c r="C5" s="50"/>
      <c r="D5" s="50"/>
      <c r="E5" s="50"/>
    </row>
    <row r="6" spans="1:5" ht="18.75" customHeight="1">
      <c r="A6" s="28" t="s">
        <v>34</v>
      </c>
      <c r="B6" s="65">
        <f>B7+B8</f>
        <v>62</v>
      </c>
      <c r="C6" s="65">
        <f>C7+C8</f>
        <v>1025</v>
      </c>
      <c r="D6" s="65">
        <f>D7+D8</f>
        <v>10615</v>
      </c>
      <c r="E6" s="65">
        <f>B6+C6+D6</f>
        <v>11702</v>
      </c>
    </row>
    <row r="7" spans="1:5" ht="12.75">
      <c r="A7" s="33" t="s">
        <v>36</v>
      </c>
      <c r="B7" s="39">
        <v>39</v>
      </c>
      <c r="C7" s="40">
        <v>669</v>
      </c>
      <c r="D7" s="40">
        <v>6543</v>
      </c>
      <c r="E7" s="40">
        <f>B7+C7+D7</f>
        <v>7251</v>
      </c>
    </row>
    <row r="8" spans="1:5" ht="12.75">
      <c r="A8" s="33" t="s">
        <v>35</v>
      </c>
      <c r="B8" s="39">
        <v>23</v>
      </c>
      <c r="C8" s="40">
        <v>356</v>
      </c>
      <c r="D8" s="40">
        <v>4072</v>
      </c>
      <c r="E8" s="40">
        <f aca="true" t="shared" si="0" ref="E8:E25">B8+C8+D8</f>
        <v>4451</v>
      </c>
    </row>
    <row r="9" spans="1:5" ht="12.75">
      <c r="A9" s="28" t="s">
        <v>37</v>
      </c>
      <c r="B9" s="64">
        <f>SUM(B10:B11)</f>
        <v>31</v>
      </c>
      <c r="C9" s="64">
        <f>C10+C11</f>
        <v>239</v>
      </c>
      <c r="D9" s="64">
        <f>D10+D11</f>
        <v>1316</v>
      </c>
      <c r="E9" s="65">
        <f t="shared" si="0"/>
        <v>1586</v>
      </c>
    </row>
    <row r="10" spans="1:5" ht="12.75">
      <c r="A10" s="33" t="s">
        <v>36</v>
      </c>
      <c r="B10" s="208">
        <v>22</v>
      </c>
      <c r="C10" s="40">
        <v>183</v>
      </c>
      <c r="D10" s="40">
        <v>1113</v>
      </c>
      <c r="E10" s="40">
        <f t="shared" si="0"/>
        <v>1318</v>
      </c>
    </row>
    <row r="11" spans="1:5" ht="12.75">
      <c r="A11" s="33" t="s">
        <v>35</v>
      </c>
      <c r="B11" s="39">
        <v>9</v>
      </c>
      <c r="C11" s="40">
        <v>56</v>
      </c>
      <c r="D11" s="40">
        <v>203</v>
      </c>
      <c r="E11" s="40">
        <f t="shared" si="0"/>
        <v>268</v>
      </c>
    </row>
    <row r="12" spans="1:5" ht="12.75">
      <c r="A12" s="28" t="s">
        <v>53</v>
      </c>
      <c r="B12" s="64">
        <f aca="true" t="shared" si="1" ref="B12:D14">B6+B9</f>
        <v>93</v>
      </c>
      <c r="C12" s="64">
        <f t="shared" si="1"/>
        <v>1264</v>
      </c>
      <c r="D12" s="64">
        <f t="shared" si="1"/>
        <v>11931</v>
      </c>
      <c r="E12" s="65">
        <f t="shared" si="0"/>
        <v>13288</v>
      </c>
    </row>
    <row r="13" spans="1:5" ht="12.75">
      <c r="A13" s="33" t="s">
        <v>36</v>
      </c>
      <c r="B13" s="39">
        <f>B7+B10</f>
        <v>61</v>
      </c>
      <c r="C13" s="39">
        <f t="shared" si="1"/>
        <v>852</v>
      </c>
      <c r="D13" s="39">
        <f t="shared" si="1"/>
        <v>7656</v>
      </c>
      <c r="E13" s="40">
        <f t="shared" si="0"/>
        <v>8569</v>
      </c>
    </row>
    <row r="14" spans="1:5" ht="12.75">
      <c r="A14" s="33" t="s">
        <v>35</v>
      </c>
      <c r="B14" s="39">
        <f t="shared" si="1"/>
        <v>32</v>
      </c>
      <c r="C14" s="39">
        <f t="shared" si="1"/>
        <v>412</v>
      </c>
      <c r="D14" s="39">
        <f t="shared" si="1"/>
        <v>4275</v>
      </c>
      <c r="E14" s="40">
        <f t="shared" si="0"/>
        <v>4719</v>
      </c>
    </row>
    <row r="15" spans="2:5" ht="16.5" customHeight="1">
      <c r="B15" s="64"/>
      <c r="C15" s="40"/>
      <c r="D15" s="40"/>
      <c r="E15" s="40"/>
    </row>
    <row r="16" spans="1:5" ht="16.5" customHeight="1">
      <c r="A16" s="28" t="s">
        <v>12</v>
      </c>
      <c r="B16" s="64"/>
      <c r="C16" s="40"/>
      <c r="D16" s="40"/>
      <c r="E16" s="40"/>
    </row>
    <row r="17" spans="1:5" ht="18.75" customHeight="1">
      <c r="A17" s="28" t="s">
        <v>34</v>
      </c>
      <c r="B17" s="64">
        <f>B18+B19</f>
        <v>20</v>
      </c>
      <c r="C17" s="64">
        <f>C18+C19</f>
        <v>473</v>
      </c>
      <c r="D17" s="64">
        <f>D18+D19</f>
        <v>3531</v>
      </c>
      <c r="E17" s="65">
        <f t="shared" si="0"/>
        <v>4024</v>
      </c>
    </row>
    <row r="18" spans="1:5" ht="12.75">
      <c r="A18" s="33" t="s">
        <v>36</v>
      </c>
      <c r="B18" s="39">
        <v>15</v>
      </c>
      <c r="C18" s="40">
        <v>322</v>
      </c>
      <c r="D18" s="40">
        <v>2386</v>
      </c>
      <c r="E18" s="40">
        <f t="shared" si="0"/>
        <v>2723</v>
      </c>
    </row>
    <row r="19" spans="1:5" ht="12.75">
      <c r="A19" s="33" t="s">
        <v>35</v>
      </c>
      <c r="B19" s="39">
        <v>5</v>
      </c>
      <c r="C19" s="40">
        <v>151</v>
      </c>
      <c r="D19" s="40">
        <v>1145</v>
      </c>
      <c r="E19" s="40">
        <f t="shared" si="0"/>
        <v>1301</v>
      </c>
    </row>
    <row r="20" spans="1:5" ht="12.75">
      <c r="A20" s="28" t="s">
        <v>37</v>
      </c>
      <c r="B20" s="168">
        <f>SUM(B21:B22)</f>
        <v>6</v>
      </c>
      <c r="C20" s="168">
        <f>C21+C22</f>
        <v>144</v>
      </c>
      <c r="D20" s="168">
        <f>D21+D22</f>
        <v>744</v>
      </c>
      <c r="E20" s="65">
        <f t="shared" si="0"/>
        <v>894</v>
      </c>
    </row>
    <row r="21" spans="1:5" ht="12.75">
      <c r="A21" s="33" t="s">
        <v>36</v>
      </c>
      <c r="B21" s="221" t="s">
        <v>215</v>
      </c>
      <c r="C21" s="211">
        <v>110</v>
      </c>
      <c r="D21" s="211">
        <v>644</v>
      </c>
      <c r="E21" s="40">
        <f>SUM(B21,C21,D21)</f>
        <v>754</v>
      </c>
    </row>
    <row r="22" spans="1:5" ht="12.75">
      <c r="A22" s="33" t="s">
        <v>35</v>
      </c>
      <c r="B22" s="199">
        <v>6</v>
      </c>
      <c r="C22" s="211">
        <v>34</v>
      </c>
      <c r="D22" s="211">
        <v>100</v>
      </c>
      <c r="E22" s="40">
        <f>B22+C22+D22</f>
        <v>140</v>
      </c>
    </row>
    <row r="23" spans="1:5" ht="12.75">
      <c r="A23" s="28" t="s">
        <v>53</v>
      </c>
      <c r="B23" s="222">
        <f aca="true" t="shared" si="2" ref="B23:D25">B17+B20</f>
        <v>26</v>
      </c>
      <c r="C23" s="222">
        <f t="shared" si="2"/>
        <v>617</v>
      </c>
      <c r="D23" s="222">
        <f t="shared" si="2"/>
        <v>4275</v>
      </c>
      <c r="E23" s="65">
        <f t="shared" si="0"/>
        <v>4918</v>
      </c>
    </row>
    <row r="24" spans="1:5" ht="12.75">
      <c r="A24" s="33" t="s">
        <v>36</v>
      </c>
      <c r="B24" s="211">
        <f>SUM(B18,B2)</f>
        <v>15</v>
      </c>
      <c r="C24" s="211">
        <f t="shared" si="2"/>
        <v>432</v>
      </c>
      <c r="D24" s="211">
        <f t="shared" si="2"/>
        <v>3030</v>
      </c>
      <c r="E24" s="40">
        <f>SUM(B24,C24,D24)</f>
        <v>3477</v>
      </c>
    </row>
    <row r="25" spans="1:8" ht="12.75">
      <c r="A25" s="34" t="s">
        <v>35</v>
      </c>
      <c r="B25" s="176">
        <f>B19+B22</f>
        <v>11</v>
      </c>
      <c r="C25" s="176">
        <f t="shared" si="2"/>
        <v>185</v>
      </c>
      <c r="D25" s="176">
        <f t="shared" si="2"/>
        <v>1245</v>
      </c>
      <c r="E25" s="44">
        <f t="shared" si="0"/>
        <v>1441</v>
      </c>
      <c r="F25" s="6"/>
      <c r="G25" s="6"/>
      <c r="H25" s="6"/>
    </row>
    <row r="26" spans="1:8" ht="25.5" customHeight="1">
      <c r="A26" s="77"/>
      <c r="B26" s="41"/>
      <c r="C26" s="41"/>
      <c r="D26" s="41"/>
      <c r="E26" s="43"/>
      <c r="F26" s="6"/>
      <c r="G26" s="6"/>
      <c r="H26" s="6"/>
    </row>
    <row r="27" spans="1:8" ht="57" customHeight="1">
      <c r="A27" s="260" t="s">
        <v>229</v>
      </c>
      <c r="B27" s="260"/>
      <c r="C27" s="260"/>
      <c r="D27" s="260"/>
      <c r="E27" s="260"/>
      <c r="F27" s="260"/>
      <c r="G27" s="26"/>
      <c r="H27" s="26"/>
    </row>
  </sheetData>
  <sheetProtection/>
  <mergeCells count="3">
    <mergeCell ref="A3:E3"/>
    <mergeCell ref="A1:F1"/>
    <mergeCell ref="A27:F27"/>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F27"/>
  <sheetViews>
    <sheetView zoomScalePageLayoutView="0" workbookViewId="0" topLeftCell="A1">
      <selection activeCell="A2" sqref="A2"/>
    </sheetView>
  </sheetViews>
  <sheetFormatPr defaultColWidth="9.140625" defaultRowHeight="12.75"/>
  <cols>
    <col min="1" max="1" width="20.7109375" style="0" customWidth="1"/>
    <col min="2" max="5" width="11.7109375" style="0" customWidth="1"/>
  </cols>
  <sheetData>
    <row r="1" spans="1:6" ht="42" customHeight="1">
      <c r="A1" s="249" t="s">
        <v>208</v>
      </c>
      <c r="B1" s="250"/>
      <c r="C1" s="250"/>
      <c r="D1" s="250"/>
      <c r="E1" s="250"/>
      <c r="F1" s="248"/>
    </row>
    <row r="2" spans="1:5" ht="7.5" customHeight="1">
      <c r="A2" s="71"/>
      <c r="B2" s="72"/>
      <c r="C2" s="72"/>
      <c r="D2" s="72"/>
      <c r="E2" s="72"/>
    </row>
    <row r="3" spans="1:6" ht="39.75" customHeight="1">
      <c r="A3" s="255" t="s">
        <v>14</v>
      </c>
      <c r="B3" s="255"/>
      <c r="C3" s="255"/>
      <c r="D3" s="255"/>
      <c r="E3" s="255"/>
      <c r="F3" s="248"/>
    </row>
    <row r="4" spans="1:5" ht="27.75" customHeight="1">
      <c r="A4" s="81" t="s">
        <v>112</v>
      </c>
      <c r="B4" s="55" t="s">
        <v>109</v>
      </c>
      <c r="C4" s="55" t="s">
        <v>108</v>
      </c>
      <c r="D4" s="55" t="s">
        <v>230</v>
      </c>
      <c r="E4" s="55" t="s">
        <v>110</v>
      </c>
    </row>
    <row r="5" spans="1:5" ht="18.75" customHeight="1">
      <c r="A5" s="49" t="s">
        <v>11</v>
      </c>
      <c r="B5" s="49"/>
      <c r="C5" s="50"/>
      <c r="D5" s="50"/>
      <c r="E5" s="50"/>
    </row>
    <row r="6" spans="1:5" ht="18.75" customHeight="1">
      <c r="A6" s="28" t="s">
        <v>34</v>
      </c>
      <c r="B6" s="63">
        <f>B7+B8</f>
        <v>52</v>
      </c>
      <c r="C6" s="63">
        <f>C7+C8</f>
        <v>514</v>
      </c>
      <c r="D6" s="168">
        <f>SUM(D7,D8)</f>
        <v>23</v>
      </c>
      <c r="E6" s="65">
        <f>B6+C6+D6</f>
        <v>589</v>
      </c>
    </row>
    <row r="7" spans="1:5" ht="12.75">
      <c r="A7" s="33" t="s">
        <v>36</v>
      </c>
      <c r="B7" s="178">
        <v>36</v>
      </c>
      <c r="C7" s="40">
        <v>365</v>
      </c>
      <c r="D7" s="211">
        <v>23</v>
      </c>
      <c r="E7" s="40">
        <f>B7+C7+D7</f>
        <v>424</v>
      </c>
    </row>
    <row r="8" spans="1:5" ht="12.75">
      <c r="A8" s="33" t="s">
        <v>35</v>
      </c>
      <c r="B8" s="178">
        <v>16</v>
      </c>
      <c r="C8" s="40">
        <v>149</v>
      </c>
      <c r="D8" s="199" t="s">
        <v>215</v>
      </c>
      <c r="E8" s="40">
        <f>SUM(B8,C8,D8)</f>
        <v>165</v>
      </c>
    </row>
    <row r="9" spans="1:5" ht="12.75">
      <c r="A9" s="28" t="s">
        <v>37</v>
      </c>
      <c r="B9" s="63">
        <f>B10+B11</f>
        <v>21</v>
      </c>
      <c r="C9" s="63">
        <f>C10+C11</f>
        <v>109</v>
      </c>
      <c r="D9" s="187">
        <f>D10+D11</f>
        <v>88</v>
      </c>
      <c r="E9" s="65">
        <f aca="true" t="shared" si="0" ref="E9:E14">B9+C9+D9</f>
        <v>218</v>
      </c>
    </row>
    <row r="10" spans="1:5" ht="12.75">
      <c r="A10" s="33" t="s">
        <v>36</v>
      </c>
      <c r="B10" s="209">
        <v>10</v>
      </c>
      <c r="C10" s="40">
        <v>87</v>
      </c>
      <c r="D10" s="211">
        <v>84</v>
      </c>
      <c r="E10" s="40">
        <f t="shared" si="0"/>
        <v>181</v>
      </c>
    </row>
    <row r="11" spans="1:5" ht="12.75">
      <c r="A11" s="33" t="s">
        <v>35</v>
      </c>
      <c r="B11" s="178">
        <v>11</v>
      </c>
      <c r="C11" s="40">
        <v>22</v>
      </c>
      <c r="D11" s="199">
        <v>4</v>
      </c>
      <c r="E11" s="40">
        <f t="shared" si="0"/>
        <v>37</v>
      </c>
    </row>
    <row r="12" spans="1:5" ht="12.75">
      <c r="A12" s="28" t="s">
        <v>53</v>
      </c>
      <c r="B12" s="63">
        <f aca="true" t="shared" si="1" ref="B12:C14">B6+B9</f>
        <v>73</v>
      </c>
      <c r="C12" s="63">
        <f t="shared" si="1"/>
        <v>623</v>
      </c>
      <c r="D12" s="168">
        <f>D6+D9</f>
        <v>111</v>
      </c>
      <c r="E12" s="65">
        <f t="shared" si="0"/>
        <v>807</v>
      </c>
    </row>
    <row r="13" spans="1:5" ht="12.75">
      <c r="A13" s="33" t="s">
        <v>36</v>
      </c>
      <c r="B13" s="178">
        <f t="shared" si="1"/>
        <v>46</v>
      </c>
      <c r="C13" s="178">
        <f t="shared" si="1"/>
        <v>452</v>
      </c>
      <c r="D13" s="199">
        <f>D7+D10</f>
        <v>107</v>
      </c>
      <c r="E13" s="40">
        <f t="shared" si="0"/>
        <v>605</v>
      </c>
    </row>
    <row r="14" spans="1:5" ht="12.75">
      <c r="A14" s="33" t="s">
        <v>35</v>
      </c>
      <c r="B14" s="178">
        <f t="shared" si="1"/>
        <v>27</v>
      </c>
      <c r="C14" s="178">
        <f t="shared" si="1"/>
        <v>171</v>
      </c>
      <c r="D14" s="199">
        <f>SUM(D8,D11)</f>
        <v>4</v>
      </c>
      <c r="E14" s="40">
        <f t="shared" si="0"/>
        <v>202</v>
      </c>
    </row>
    <row r="15" spans="2:5" ht="16.5" customHeight="1">
      <c r="B15" s="63"/>
      <c r="C15" s="27"/>
      <c r="D15" s="219"/>
      <c r="E15" s="40"/>
    </row>
    <row r="16" spans="1:5" ht="12.75" customHeight="1">
      <c r="A16" s="28" t="s">
        <v>12</v>
      </c>
      <c r="B16" s="63"/>
      <c r="C16" s="27"/>
      <c r="D16" s="219"/>
      <c r="E16" s="40"/>
    </row>
    <row r="17" spans="1:5" ht="18.75" customHeight="1">
      <c r="A17" s="28" t="s">
        <v>34</v>
      </c>
      <c r="B17" s="63">
        <f>B18+B19</f>
        <v>47</v>
      </c>
      <c r="C17" s="63">
        <f>C18+C19</f>
        <v>251</v>
      </c>
      <c r="D17" s="187">
        <f>SUM(D18:D19)</f>
        <v>7</v>
      </c>
      <c r="E17" s="65">
        <f>B17+C17+D17</f>
        <v>305</v>
      </c>
    </row>
    <row r="18" spans="1:5" ht="12.75">
      <c r="A18" s="33" t="s">
        <v>36</v>
      </c>
      <c r="B18" s="178">
        <v>26</v>
      </c>
      <c r="C18" s="27">
        <v>176</v>
      </c>
      <c r="D18" s="219">
        <v>7</v>
      </c>
      <c r="E18" s="40">
        <f>B18+C18+D18</f>
        <v>209</v>
      </c>
    </row>
    <row r="19" spans="1:5" ht="12.75">
      <c r="A19" s="33" t="s">
        <v>35</v>
      </c>
      <c r="B19" s="178">
        <v>21</v>
      </c>
      <c r="C19" s="27">
        <v>75</v>
      </c>
      <c r="D19" s="186" t="s">
        <v>63</v>
      </c>
      <c r="E19" s="40">
        <f>SUM(B19:D19)</f>
        <v>96</v>
      </c>
    </row>
    <row r="20" spans="1:5" ht="12.75">
      <c r="A20" s="28" t="s">
        <v>37</v>
      </c>
      <c r="B20" s="63">
        <f>B21+B22</f>
        <v>23</v>
      </c>
      <c r="C20" s="63">
        <f>C21+C22</f>
        <v>88</v>
      </c>
      <c r="D20" s="187">
        <f>SUM(D21:D22)</f>
        <v>37</v>
      </c>
      <c r="E20" s="65">
        <f>B20+C20+D20</f>
        <v>148</v>
      </c>
    </row>
    <row r="21" spans="1:5" ht="12.75">
      <c r="A21" s="33" t="s">
        <v>36</v>
      </c>
      <c r="B21" s="209">
        <v>9</v>
      </c>
      <c r="C21" s="27">
        <v>67</v>
      </c>
      <c r="D21" s="186">
        <v>37</v>
      </c>
      <c r="E21" s="40">
        <f>B21+C21+D21</f>
        <v>113</v>
      </c>
    </row>
    <row r="22" spans="1:5" ht="12.75">
      <c r="A22" s="33" t="s">
        <v>35</v>
      </c>
      <c r="B22" s="178">
        <v>14</v>
      </c>
      <c r="C22" s="27">
        <v>21</v>
      </c>
      <c r="D22" s="186" t="s">
        <v>215</v>
      </c>
      <c r="E22" s="40">
        <f>SUM(B22:D22)</f>
        <v>35</v>
      </c>
    </row>
    <row r="23" spans="1:5" ht="12.75">
      <c r="A23" s="28" t="s">
        <v>53</v>
      </c>
      <c r="B23" s="28">
        <f aca="true" t="shared" si="2" ref="B23:D25">B17+B20</f>
        <v>70</v>
      </c>
      <c r="C23" s="28">
        <f t="shared" si="2"/>
        <v>339</v>
      </c>
      <c r="D23" s="187">
        <f t="shared" si="2"/>
        <v>44</v>
      </c>
      <c r="E23" s="65">
        <f>B23+C23+D23</f>
        <v>453</v>
      </c>
    </row>
    <row r="24" spans="1:5" ht="12.75">
      <c r="A24" s="33" t="s">
        <v>36</v>
      </c>
      <c r="B24" s="27">
        <f t="shared" si="2"/>
        <v>35</v>
      </c>
      <c r="C24" s="27">
        <f t="shared" si="2"/>
        <v>243</v>
      </c>
      <c r="D24" s="186">
        <f t="shared" si="2"/>
        <v>44</v>
      </c>
      <c r="E24" s="40">
        <f>B24+C24+D24</f>
        <v>322</v>
      </c>
    </row>
    <row r="25" spans="1:6" ht="12.75">
      <c r="A25" s="34" t="s">
        <v>35</v>
      </c>
      <c r="B25" s="177">
        <f t="shared" si="2"/>
        <v>35</v>
      </c>
      <c r="C25" s="177">
        <f t="shared" si="2"/>
        <v>96</v>
      </c>
      <c r="D25" s="220" t="s">
        <v>215</v>
      </c>
      <c r="E25" s="44">
        <f>SUM(B25:D25)</f>
        <v>131</v>
      </c>
      <c r="F25" s="6"/>
    </row>
    <row r="26" spans="1:6" ht="24" customHeight="1">
      <c r="A26" s="77"/>
      <c r="B26" s="126"/>
      <c r="C26" s="126"/>
      <c r="D26" s="126"/>
      <c r="E26" s="43"/>
      <c r="F26" s="6"/>
    </row>
    <row r="27" spans="1:6" ht="89.25" customHeight="1">
      <c r="A27" s="260" t="s">
        <v>231</v>
      </c>
      <c r="B27" s="260"/>
      <c r="C27" s="260"/>
      <c r="D27" s="260"/>
      <c r="E27" s="260"/>
      <c r="F27" s="260"/>
    </row>
  </sheetData>
  <sheetProtection/>
  <mergeCells count="3">
    <mergeCell ref="A3:F3"/>
    <mergeCell ref="A1:F1"/>
    <mergeCell ref="A27:F27"/>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M52"/>
  <sheetViews>
    <sheetView zoomScaleSheetLayoutView="50" zoomScalePageLayoutView="0" workbookViewId="0" topLeftCell="A1">
      <selection activeCell="A1" sqref="A1:M1"/>
    </sheetView>
  </sheetViews>
  <sheetFormatPr defaultColWidth="9.140625" defaultRowHeight="12.75"/>
  <cols>
    <col min="1" max="1" width="14.8515625" style="0" customWidth="1"/>
    <col min="2" max="2" width="11.140625" style="0" customWidth="1"/>
    <col min="3" max="3" width="0.85546875" style="0" customWidth="1"/>
    <col min="4" max="4" width="8.421875" style="0" customWidth="1"/>
    <col min="5" max="5" width="1.7109375" style="0" customWidth="1"/>
    <col min="6" max="6" width="7.140625" style="0" customWidth="1"/>
    <col min="7" max="7" width="6.7109375" style="0" customWidth="1"/>
    <col min="8" max="8" width="9.28125" style="0" customWidth="1"/>
    <col min="9" max="9" width="0.85546875" style="0" customWidth="1"/>
    <col min="10" max="10" width="7.28125" style="0" customWidth="1"/>
    <col min="11" max="11" width="7.57421875" style="0" customWidth="1"/>
    <col min="12" max="12" width="6.57421875" style="0" customWidth="1"/>
    <col min="13" max="13" width="7.8515625" style="0" customWidth="1"/>
  </cols>
  <sheetData>
    <row r="1" spans="1:13" ht="27" customHeight="1">
      <c r="A1" s="249" t="s">
        <v>0</v>
      </c>
      <c r="B1" s="250"/>
      <c r="C1" s="250"/>
      <c r="D1" s="250"/>
      <c r="E1" s="250"/>
      <c r="F1" s="250"/>
      <c r="G1" s="250"/>
      <c r="H1" s="250"/>
      <c r="I1" s="250"/>
      <c r="J1" s="250"/>
      <c r="K1" s="250"/>
      <c r="L1" s="250"/>
      <c r="M1" s="250"/>
    </row>
    <row r="2" spans="1:13" ht="7.5" customHeight="1">
      <c r="A2" s="71"/>
      <c r="B2" s="72"/>
      <c r="C2" s="72"/>
      <c r="D2" s="72"/>
      <c r="E2" s="72"/>
      <c r="F2" s="72"/>
      <c r="G2" s="72"/>
      <c r="H2" s="72"/>
      <c r="I2" s="72"/>
      <c r="J2" s="72"/>
      <c r="K2" s="72"/>
      <c r="L2" s="72"/>
      <c r="M2" s="72"/>
    </row>
    <row r="3" spans="1:13" ht="27" customHeight="1">
      <c r="A3" s="251" t="s">
        <v>15</v>
      </c>
      <c r="B3" s="251"/>
      <c r="C3" s="251"/>
      <c r="D3" s="251"/>
      <c r="E3" s="251"/>
      <c r="F3" s="251"/>
      <c r="G3" s="251"/>
      <c r="H3" s="251"/>
      <c r="I3" s="251"/>
      <c r="J3" s="251"/>
      <c r="K3" s="251"/>
      <c r="L3" s="251"/>
      <c r="M3" s="251"/>
    </row>
    <row r="4" spans="1:13" ht="16.5" customHeight="1">
      <c r="A4" s="67" t="s">
        <v>119</v>
      </c>
      <c r="B4" s="142" t="s">
        <v>29</v>
      </c>
      <c r="C4" s="36"/>
      <c r="D4" s="241" t="s">
        <v>30</v>
      </c>
      <c r="E4" s="241"/>
      <c r="F4" s="241"/>
      <c r="G4" s="241"/>
      <c r="H4" s="241"/>
      <c r="I4" s="12"/>
      <c r="J4" s="80" t="s">
        <v>31</v>
      </c>
      <c r="K4" s="80"/>
      <c r="L4" s="80"/>
      <c r="M4" s="80"/>
    </row>
    <row r="5" spans="1:13" ht="48.75" customHeight="1">
      <c r="A5" s="5" t="s">
        <v>121</v>
      </c>
      <c r="B5" s="10" t="s">
        <v>232</v>
      </c>
      <c r="C5" s="10"/>
      <c r="D5" s="10" t="s">
        <v>1</v>
      </c>
      <c r="E5" s="91"/>
      <c r="F5" s="10" t="s">
        <v>39</v>
      </c>
      <c r="G5" s="10" t="s">
        <v>32</v>
      </c>
      <c r="H5" s="10" t="s">
        <v>140</v>
      </c>
      <c r="I5" s="10"/>
      <c r="J5" s="10" t="s">
        <v>62</v>
      </c>
      <c r="K5" s="10" t="s">
        <v>33</v>
      </c>
      <c r="L5" s="10" t="s">
        <v>2</v>
      </c>
      <c r="M5" s="10" t="s">
        <v>55</v>
      </c>
    </row>
    <row r="6" spans="1:13" ht="30" customHeight="1">
      <c r="A6" s="105" t="s">
        <v>4</v>
      </c>
      <c r="B6" s="97">
        <f>B17+B28</f>
        <v>4716</v>
      </c>
      <c r="C6" s="88"/>
      <c r="D6" s="97">
        <f>D17+D28</f>
        <v>1681</v>
      </c>
      <c r="E6" s="97"/>
      <c r="F6" s="97">
        <f>F17+F28</f>
        <v>1652</v>
      </c>
      <c r="G6" s="97">
        <f>G17+G28</f>
        <v>16007</v>
      </c>
      <c r="H6" s="97">
        <f>H17+H28</f>
        <v>24056</v>
      </c>
      <c r="I6" s="88"/>
      <c r="J6" s="97">
        <f>J17+J28</f>
        <v>25944</v>
      </c>
      <c r="K6" s="97" t="s">
        <v>215</v>
      </c>
      <c r="L6" s="97">
        <f>L17+L28</f>
        <v>2248</v>
      </c>
      <c r="M6" s="97">
        <f>M17+M28</f>
        <v>28192</v>
      </c>
    </row>
    <row r="7" spans="1:13" ht="24" customHeight="1">
      <c r="A7" s="11" t="s">
        <v>3</v>
      </c>
      <c r="B7" s="166"/>
      <c r="C7" s="166"/>
      <c r="D7" s="160"/>
      <c r="E7" s="160"/>
      <c r="F7" s="160"/>
      <c r="G7" s="160"/>
      <c r="H7" s="166"/>
      <c r="I7" s="166"/>
      <c r="J7" s="166"/>
      <c r="K7" s="166"/>
      <c r="L7" s="166"/>
      <c r="M7" s="166"/>
    </row>
    <row r="8" spans="1:13" ht="12.75" customHeight="1">
      <c r="A8" s="8" t="s">
        <v>134</v>
      </c>
      <c r="B8" s="160">
        <f>B19+B30</f>
        <v>29</v>
      </c>
      <c r="C8" s="166"/>
      <c r="D8" s="160" t="s">
        <v>215</v>
      </c>
      <c r="E8" s="160"/>
      <c r="F8" s="160">
        <f aca="true" t="shared" si="0" ref="F8:H9">F19+F30</f>
        <v>8</v>
      </c>
      <c r="G8" s="160">
        <f t="shared" si="0"/>
        <v>53</v>
      </c>
      <c r="H8" s="160">
        <f t="shared" si="0"/>
        <v>90</v>
      </c>
      <c r="I8" s="160"/>
      <c r="J8" s="160">
        <f>J19+J30</f>
        <v>50</v>
      </c>
      <c r="K8" s="160" t="s">
        <v>215</v>
      </c>
      <c r="L8" s="160">
        <f>L19+L30</f>
        <v>13</v>
      </c>
      <c r="M8" s="160">
        <f>M19+M30</f>
        <v>63</v>
      </c>
    </row>
    <row r="9" spans="1:13" ht="12.75" customHeight="1">
      <c r="A9" s="8" t="s">
        <v>103</v>
      </c>
      <c r="B9" s="160">
        <f>B20+B31</f>
        <v>75</v>
      </c>
      <c r="C9" s="227"/>
      <c r="D9" s="160">
        <f>D20+D31</f>
        <v>631</v>
      </c>
      <c r="E9" s="160"/>
      <c r="F9" s="160">
        <f t="shared" si="0"/>
        <v>400</v>
      </c>
      <c r="G9" s="160">
        <f t="shared" si="0"/>
        <v>903</v>
      </c>
      <c r="H9" s="160">
        <f t="shared" si="0"/>
        <v>2009</v>
      </c>
      <c r="I9" s="218"/>
      <c r="J9" s="164" t="s">
        <v>64</v>
      </c>
      <c r="K9" s="164" t="s">
        <v>64</v>
      </c>
      <c r="L9" s="164" t="s">
        <v>64</v>
      </c>
      <c r="M9" s="164" t="s">
        <v>64</v>
      </c>
    </row>
    <row r="10" spans="1:13" ht="12.75" customHeight="1">
      <c r="A10" s="8" t="s">
        <v>148</v>
      </c>
      <c r="B10" s="160">
        <f>B21+B32</f>
        <v>351</v>
      </c>
      <c r="C10" s="227"/>
      <c r="D10" s="164" t="s">
        <v>64</v>
      </c>
      <c r="E10" s="160"/>
      <c r="F10" s="164" t="s">
        <v>64</v>
      </c>
      <c r="G10" s="164" t="s">
        <v>64</v>
      </c>
      <c r="H10" s="160">
        <f>H21+H32</f>
        <v>351</v>
      </c>
      <c r="I10" s="218"/>
      <c r="J10" s="164" t="s">
        <v>64</v>
      </c>
      <c r="K10" s="164" t="s">
        <v>64</v>
      </c>
      <c r="L10" s="164" t="s">
        <v>64</v>
      </c>
      <c r="M10" s="164" t="s">
        <v>64</v>
      </c>
    </row>
    <row r="11" spans="1:13" ht="12.75" customHeight="1">
      <c r="A11" s="8" t="s">
        <v>60</v>
      </c>
      <c r="B11" s="164" t="s">
        <v>64</v>
      </c>
      <c r="C11" s="165"/>
      <c r="D11" s="160">
        <f>D22+D33</f>
        <v>51</v>
      </c>
      <c r="E11" s="164"/>
      <c r="F11" s="160">
        <f>F22+F33</f>
        <v>64</v>
      </c>
      <c r="G11" s="160">
        <f>G22+G33</f>
        <v>405</v>
      </c>
      <c r="H11" s="160">
        <f>H22+H33</f>
        <v>520</v>
      </c>
      <c r="I11" s="160"/>
      <c r="J11" s="164" t="s">
        <v>64</v>
      </c>
      <c r="K11" s="164" t="s">
        <v>64</v>
      </c>
      <c r="L11" s="164" t="s">
        <v>64</v>
      </c>
      <c r="M11" s="164" t="s">
        <v>64</v>
      </c>
    </row>
    <row r="12" spans="1:13" ht="12.75" customHeight="1">
      <c r="A12" s="8" t="s">
        <v>61</v>
      </c>
      <c r="B12" s="164" t="s">
        <v>64</v>
      </c>
      <c r="C12" s="165"/>
      <c r="D12" s="164" t="s">
        <v>64</v>
      </c>
      <c r="E12" s="164"/>
      <c r="F12" s="164" t="s">
        <v>64</v>
      </c>
      <c r="G12" s="164" t="s">
        <v>64</v>
      </c>
      <c r="H12" s="164" t="s">
        <v>64</v>
      </c>
      <c r="I12" s="164"/>
      <c r="J12" s="160">
        <f>J23+J34</f>
        <v>357</v>
      </c>
      <c r="K12" s="160" t="s">
        <v>63</v>
      </c>
      <c r="L12" s="160">
        <f aca="true" t="shared" si="1" ref="L12:M16">L23+L34</f>
        <v>39</v>
      </c>
      <c r="M12" s="160">
        <f>M23+M34</f>
        <v>396</v>
      </c>
    </row>
    <row r="13" spans="1:13" ht="12.75" customHeight="1">
      <c r="A13" s="8" t="s">
        <v>240</v>
      </c>
      <c r="B13" s="160">
        <f>B24+B35</f>
        <v>1369</v>
      </c>
      <c r="C13" s="166"/>
      <c r="D13" s="160">
        <f>D24+D35</f>
        <v>467</v>
      </c>
      <c r="E13" s="160"/>
      <c r="F13" s="160">
        <f>F24+F35</f>
        <v>520</v>
      </c>
      <c r="G13" s="160">
        <f aca="true" t="shared" si="2" ref="F13:H16">G24+G35</f>
        <v>7373</v>
      </c>
      <c r="H13" s="160">
        <f t="shared" si="2"/>
        <v>9729</v>
      </c>
      <c r="I13" s="160"/>
      <c r="J13" s="160">
        <f>J24+J35</f>
        <v>18294</v>
      </c>
      <c r="K13" s="160" t="s">
        <v>215</v>
      </c>
      <c r="L13" s="160">
        <f t="shared" si="1"/>
        <v>1252</v>
      </c>
      <c r="M13" s="160">
        <f>M24+M35</f>
        <v>19546</v>
      </c>
    </row>
    <row r="14" spans="1:13" ht="12.75" customHeight="1">
      <c r="A14" s="8" t="s">
        <v>41</v>
      </c>
      <c r="B14" s="160">
        <f>B25+B36</f>
        <v>134</v>
      </c>
      <c r="C14" s="166"/>
      <c r="D14" s="160">
        <f>D25+D36</f>
        <v>24</v>
      </c>
      <c r="E14" s="160"/>
      <c r="F14" s="160">
        <f>F25+F36</f>
        <v>37</v>
      </c>
      <c r="G14" s="160">
        <f t="shared" si="2"/>
        <v>475</v>
      </c>
      <c r="H14" s="160">
        <f t="shared" si="2"/>
        <v>670</v>
      </c>
      <c r="I14" s="160"/>
      <c r="J14" s="160">
        <f>J25+J36</f>
        <v>209</v>
      </c>
      <c r="K14" s="160" t="s">
        <v>63</v>
      </c>
      <c r="L14" s="160">
        <f t="shared" si="1"/>
        <v>24</v>
      </c>
      <c r="M14" s="160">
        <f>M25+M36</f>
        <v>233</v>
      </c>
    </row>
    <row r="15" spans="1:13" ht="12.75" customHeight="1">
      <c r="A15" s="8" t="s">
        <v>40</v>
      </c>
      <c r="B15" s="160">
        <f>B26+B37</f>
        <v>203</v>
      </c>
      <c r="C15" s="166"/>
      <c r="D15" s="160">
        <f>D26+D37</f>
        <v>9</v>
      </c>
      <c r="E15" s="160"/>
      <c r="F15" s="160">
        <f>F26+F37</f>
        <v>120</v>
      </c>
      <c r="G15" s="160">
        <f t="shared" si="2"/>
        <v>1096</v>
      </c>
      <c r="H15" s="160">
        <f t="shared" si="2"/>
        <v>1428</v>
      </c>
      <c r="I15" s="160"/>
      <c r="J15" s="160">
        <f>J26+J37</f>
        <v>476</v>
      </c>
      <c r="K15" s="160" t="s">
        <v>63</v>
      </c>
      <c r="L15" s="160">
        <f t="shared" si="1"/>
        <v>103</v>
      </c>
      <c r="M15" s="160">
        <f>M26+M37</f>
        <v>579</v>
      </c>
    </row>
    <row r="16" spans="1:13" ht="12.75" customHeight="1">
      <c r="A16" s="22" t="s">
        <v>42</v>
      </c>
      <c r="B16" s="195">
        <f>B27+B38</f>
        <v>36</v>
      </c>
      <c r="C16" s="183"/>
      <c r="D16" s="160">
        <f>D27+D38</f>
        <v>8</v>
      </c>
      <c r="E16" s="195"/>
      <c r="F16" s="195">
        <f t="shared" si="2"/>
        <v>23</v>
      </c>
      <c r="G16" s="195">
        <f t="shared" si="2"/>
        <v>183</v>
      </c>
      <c r="H16" s="195">
        <f t="shared" si="2"/>
        <v>250</v>
      </c>
      <c r="I16" s="195"/>
      <c r="J16" s="195">
        <f>J27+J38</f>
        <v>629</v>
      </c>
      <c r="K16" s="195" t="s">
        <v>63</v>
      </c>
      <c r="L16" s="195">
        <f t="shared" si="1"/>
        <v>70</v>
      </c>
      <c r="M16" s="160">
        <f t="shared" si="1"/>
        <v>699</v>
      </c>
    </row>
    <row r="17" spans="1:13" ht="18.75" customHeight="1">
      <c r="A17" s="57" t="s">
        <v>36</v>
      </c>
      <c r="B17" s="164">
        <v>3183</v>
      </c>
      <c r="C17" s="165"/>
      <c r="D17" s="164">
        <v>714</v>
      </c>
      <c r="E17" s="165"/>
      <c r="F17" s="164">
        <v>968</v>
      </c>
      <c r="G17" s="164">
        <v>9869</v>
      </c>
      <c r="H17" s="164">
        <f>B17+D17+F17+G17</f>
        <v>14734</v>
      </c>
      <c r="I17" s="165"/>
      <c r="J17" s="164">
        <v>13148</v>
      </c>
      <c r="K17" s="164" t="s">
        <v>215</v>
      </c>
      <c r="L17" s="164">
        <v>991</v>
      </c>
      <c r="M17" s="164">
        <f>SUM(J17:L17)</f>
        <v>14139</v>
      </c>
    </row>
    <row r="18" spans="1:13" ht="24" customHeight="1">
      <c r="A18" s="11" t="s">
        <v>3</v>
      </c>
      <c r="B18" s="166"/>
      <c r="C18" s="166"/>
      <c r="D18" s="166"/>
      <c r="E18" s="166"/>
      <c r="F18" s="166"/>
      <c r="G18" s="166"/>
      <c r="H18" s="166"/>
      <c r="I18" s="166"/>
      <c r="J18" s="166"/>
      <c r="K18" s="166"/>
      <c r="L18" s="160"/>
      <c r="M18" s="160"/>
    </row>
    <row r="19" spans="1:13" ht="12.75">
      <c r="A19" s="8" t="s">
        <v>134</v>
      </c>
      <c r="B19" s="160">
        <v>18</v>
      </c>
      <c r="C19" s="166"/>
      <c r="D19" s="160" t="s">
        <v>63</v>
      </c>
      <c r="E19" s="166"/>
      <c r="F19" s="160">
        <v>5</v>
      </c>
      <c r="G19" s="160">
        <v>35</v>
      </c>
      <c r="H19" s="160">
        <f>SUM(B19:G19)</f>
        <v>58</v>
      </c>
      <c r="I19" s="166"/>
      <c r="J19" s="160">
        <v>36</v>
      </c>
      <c r="K19" s="160" t="s">
        <v>63</v>
      </c>
      <c r="L19" s="160">
        <v>8</v>
      </c>
      <c r="M19" s="160">
        <f>SUM(J19:L19)</f>
        <v>44</v>
      </c>
    </row>
    <row r="20" spans="1:13" ht="12.75">
      <c r="A20" s="8" t="s">
        <v>103</v>
      </c>
      <c r="B20" s="225">
        <v>39</v>
      </c>
      <c r="C20" s="226"/>
      <c r="D20" s="225">
        <v>289</v>
      </c>
      <c r="E20" s="226"/>
      <c r="F20" s="225">
        <v>250</v>
      </c>
      <c r="G20" s="225">
        <v>492</v>
      </c>
      <c r="H20" s="160">
        <f>B20+D20+F20+G20</f>
        <v>1070</v>
      </c>
      <c r="I20" s="227"/>
      <c r="J20" s="164" t="s">
        <v>64</v>
      </c>
      <c r="K20" s="164" t="s">
        <v>64</v>
      </c>
      <c r="L20" s="164" t="s">
        <v>64</v>
      </c>
      <c r="M20" s="164" t="s">
        <v>64</v>
      </c>
    </row>
    <row r="21" spans="1:13" ht="12.75">
      <c r="A21" s="8" t="s">
        <v>148</v>
      </c>
      <c r="B21" s="225">
        <v>272</v>
      </c>
      <c r="C21" s="226"/>
      <c r="D21" s="164" t="s">
        <v>64</v>
      </c>
      <c r="E21" s="226"/>
      <c r="F21" s="164" t="s">
        <v>64</v>
      </c>
      <c r="G21" s="164" t="s">
        <v>64</v>
      </c>
      <c r="H21" s="160">
        <f>B21</f>
        <v>272</v>
      </c>
      <c r="I21" s="227"/>
      <c r="J21" s="164" t="s">
        <v>64</v>
      </c>
      <c r="K21" s="164" t="s">
        <v>64</v>
      </c>
      <c r="L21" s="164" t="s">
        <v>64</v>
      </c>
      <c r="M21" s="164" t="s">
        <v>64</v>
      </c>
    </row>
    <row r="22" spans="1:13" ht="12.75">
      <c r="A22" s="8" t="s">
        <v>60</v>
      </c>
      <c r="B22" s="164" t="s">
        <v>64</v>
      </c>
      <c r="C22" s="165"/>
      <c r="D22" s="160">
        <v>37</v>
      </c>
      <c r="E22" s="166"/>
      <c r="F22" s="160">
        <v>44</v>
      </c>
      <c r="G22" s="160">
        <v>286</v>
      </c>
      <c r="H22" s="160">
        <f>D22+F22+G22</f>
        <v>367</v>
      </c>
      <c r="I22" s="166"/>
      <c r="J22" s="164" t="s">
        <v>64</v>
      </c>
      <c r="K22" s="164" t="s">
        <v>64</v>
      </c>
      <c r="L22" s="164" t="s">
        <v>64</v>
      </c>
      <c r="M22" s="164" t="s">
        <v>64</v>
      </c>
    </row>
    <row r="23" spans="1:13" ht="12.75">
      <c r="A23" s="8" t="s">
        <v>61</v>
      </c>
      <c r="B23" s="164" t="s">
        <v>64</v>
      </c>
      <c r="C23" s="165"/>
      <c r="D23" s="164" t="s">
        <v>64</v>
      </c>
      <c r="E23" s="165"/>
      <c r="F23" s="164" t="s">
        <v>64</v>
      </c>
      <c r="G23" s="164" t="s">
        <v>64</v>
      </c>
      <c r="H23" s="164" t="s">
        <v>64</v>
      </c>
      <c r="I23" s="165"/>
      <c r="J23" s="160">
        <v>190</v>
      </c>
      <c r="K23" s="160" t="s">
        <v>63</v>
      </c>
      <c r="L23" s="160">
        <v>23</v>
      </c>
      <c r="M23" s="160">
        <f aca="true" t="shared" si="3" ref="M23:M28">SUM(J23:L23)</f>
        <v>213</v>
      </c>
    </row>
    <row r="24" spans="1:13" ht="12.75">
      <c r="A24" s="8" t="s">
        <v>240</v>
      </c>
      <c r="B24" s="160">
        <v>879</v>
      </c>
      <c r="C24" s="166"/>
      <c r="D24" s="160">
        <v>171</v>
      </c>
      <c r="E24" s="166"/>
      <c r="F24" s="160">
        <v>284</v>
      </c>
      <c r="G24" s="160">
        <v>4417</v>
      </c>
      <c r="H24" s="160">
        <f>B24+D24+F24+G24</f>
        <v>5751</v>
      </c>
      <c r="I24" s="166"/>
      <c r="J24" s="160">
        <v>8446</v>
      </c>
      <c r="K24" s="160" t="s">
        <v>215</v>
      </c>
      <c r="L24" s="160">
        <v>504</v>
      </c>
      <c r="M24" s="160">
        <f t="shared" si="3"/>
        <v>8950</v>
      </c>
    </row>
    <row r="25" spans="1:13" ht="12.75">
      <c r="A25" s="8" t="s">
        <v>41</v>
      </c>
      <c r="B25" s="160">
        <v>72</v>
      </c>
      <c r="C25" s="166"/>
      <c r="D25" s="160">
        <v>8</v>
      </c>
      <c r="E25" s="166"/>
      <c r="F25" s="160">
        <v>16</v>
      </c>
      <c r="G25" s="160">
        <v>279</v>
      </c>
      <c r="H25" s="160">
        <f>B25+D25+F25+G25</f>
        <v>375</v>
      </c>
      <c r="I25" s="166"/>
      <c r="J25" s="160">
        <v>106</v>
      </c>
      <c r="K25" s="160" t="s">
        <v>63</v>
      </c>
      <c r="L25" s="160">
        <v>9</v>
      </c>
      <c r="M25" s="160">
        <f t="shared" si="3"/>
        <v>115</v>
      </c>
    </row>
    <row r="26" spans="1:13" ht="12.75">
      <c r="A26" s="8" t="s">
        <v>40</v>
      </c>
      <c r="B26" s="160">
        <v>120</v>
      </c>
      <c r="C26" s="166"/>
      <c r="D26" s="160">
        <v>6</v>
      </c>
      <c r="E26" s="166"/>
      <c r="F26" s="160">
        <v>61</v>
      </c>
      <c r="G26" s="160">
        <v>687</v>
      </c>
      <c r="H26" s="160">
        <f>B26+D26+F26+G26</f>
        <v>874</v>
      </c>
      <c r="I26" s="166"/>
      <c r="J26" s="160">
        <v>269</v>
      </c>
      <c r="K26" s="160" t="s">
        <v>63</v>
      </c>
      <c r="L26" s="160">
        <v>49</v>
      </c>
      <c r="M26" s="160">
        <f t="shared" si="3"/>
        <v>318</v>
      </c>
    </row>
    <row r="27" spans="1:13" ht="12.75">
      <c r="A27" s="22" t="s">
        <v>42</v>
      </c>
      <c r="B27" s="195">
        <v>26</v>
      </c>
      <c r="C27" s="183"/>
      <c r="D27" s="195">
        <v>3</v>
      </c>
      <c r="E27" s="183"/>
      <c r="F27" s="195">
        <v>19</v>
      </c>
      <c r="G27" s="195">
        <v>116</v>
      </c>
      <c r="H27" s="160">
        <f>SUM(B27:G27)</f>
        <v>164</v>
      </c>
      <c r="I27" s="166"/>
      <c r="J27" s="195">
        <v>449</v>
      </c>
      <c r="K27" s="195" t="s">
        <v>63</v>
      </c>
      <c r="L27" s="195">
        <v>40</v>
      </c>
      <c r="M27" s="160">
        <f t="shared" si="3"/>
        <v>489</v>
      </c>
    </row>
    <row r="28" spans="1:13" ht="18.75" customHeight="1">
      <c r="A28" s="57" t="s">
        <v>38</v>
      </c>
      <c r="B28" s="164">
        <v>1533</v>
      </c>
      <c r="C28" s="165"/>
      <c r="D28" s="164">
        <v>967</v>
      </c>
      <c r="E28" s="165"/>
      <c r="F28" s="164">
        <v>684</v>
      </c>
      <c r="G28" s="164">
        <v>6138</v>
      </c>
      <c r="H28" s="164">
        <f>B28+D28+F28+G28</f>
        <v>9322</v>
      </c>
      <c r="I28" s="165"/>
      <c r="J28" s="164">
        <v>12796</v>
      </c>
      <c r="K28" s="164" t="s">
        <v>215</v>
      </c>
      <c r="L28" s="164">
        <v>1257</v>
      </c>
      <c r="M28" s="164">
        <f t="shared" si="3"/>
        <v>14053</v>
      </c>
    </row>
    <row r="29" spans="1:13" ht="24" customHeight="1">
      <c r="A29" s="11" t="s">
        <v>3</v>
      </c>
      <c r="B29" s="166"/>
      <c r="C29" s="166"/>
      <c r="D29" s="166"/>
      <c r="E29" s="166"/>
      <c r="F29" s="166"/>
      <c r="G29" s="166"/>
      <c r="H29" s="166"/>
      <c r="I29" s="166"/>
      <c r="J29" s="166"/>
      <c r="K29" s="166"/>
      <c r="L29" s="166"/>
      <c r="M29" s="160"/>
    </row>
    <row r="30" spans="1:13" ht="12.75">
      <c r="A30" s="8" t="s">
        <v>134</v>
      </c>
      <c r="B30" s="160">
        <v>11</v>
      </c>
      <c r="C30" s="166"/>
      <c r="D30" s="160" t="s">
        <v>215</v>
      </c>
      <c r="E30" s="166"/>
      <c r="F30" s="160">
        <v>3</v>
      </c>
      <c r="G30" s="160">
        <v>18</v>
      </c>
      <c r="H30" s="160">
        <f>SUM(B30:G30)</f>
        <v>32</v>
      </c>
      <c r="I30" s="166"/>
      <c r="J30" s="160">
        <v>14</v>
      </c>
      <c r="K30" s="160" t="s">
        <v>215</v>
      </c>
      <c r="L30" s="160">
        <v>5</v>
      </c>
      <c r="M30" s="160">
        <f>SUM(J30:L30)</f>
        <v>19</v>
      </c>
    </row>
    <row r="31" spans="1:13" ht="12.75">
      <c r="A31" s="8" t="s">
        <v>103</v>
      </c>
      <c r="B31" s="225">
        <v>36</v>
      </c>
      <c r="C31" s="226"/>
      <c r="D31" s="225">
        <v>342</v>
      </c>
      <c r="E31" s="226"/>
      <c r="F31" s="225">
        <v>150</v>
      </c>
      <c r="G31" s="225">
        <v>411</v>
      </c>
      <c r="H31" s="160">
        <f>B31+D31+F31+G31</f>
        <v>939</v>
      </c>
      <c r="I31" s="227"/>
      <c r="J31" s="164" t="s">
        <v>64</v>
      </c>
      <c r="K31" s="164" t="s">
        <v>64</v>
      </c>
      <c r="L31" s="164" t="s">
        <v>64</v>
      </c>
      <c r="M31" s="164" t="s">
        <v>64</v>
      </c>
    </row>
    <row r="32" spans="1:13" ht="12.75">
      <c r="A32" s="8" t="s">
        <v>148</v>
      </c>
      <c r="B32" s="225">
        <v>79</v>
      </c>
      <c r="C32" s="226"/>
      <c r="D32" s="164" t="s">
        <v>64</v>
      </c>
      <c r="E32" s="226"/>
      <c r="F32" s="164" t="s">
        <v>64</v>
      </c>
      <c r="G32" s="164" t="s">
        <v>64</v>
      </c>
      <c r="H32" s="160">
        <f>B32</f>
        <v>79</v>
      </c>
      <c r="I32" s="227"/>
      <c r="J32" s="164" t="s">
        <v>64</v>
      </c>
      <c r="K32" s="164" t="s">
        <v>64</v>
      </c>
      <c r="L32" s="164" t="s">
        <v>64</v>
      </c>
      <c r="M32" s="164" t="s">
        <v>64</v>
      </c>
    </row>
    <row r="33" spans="1:13" ht="12.75">
      <c r="A33" s="8" t="s">
        <v>60</v>
      </c>
      <c r="B33" s="164" t="s">
        <v>64</v>
      </c>
      <c r="C33" s="165"/>
      <c r="D33" s="160">
        <v>14</v>
      </c>
      <c r="E33" s="166"/>
      <c r="F33" s="160">
        <v>20</v>
      </c>
      <c r="G33" s="160">
        <v>119</v>
      </c>
      <c r="H33" s="160">
        <f>D33+F33+G33</f>
        <v>153</v>
      </c>
      <c r="I33" s="166"/>
      <c r="J33" s="164" t="s">
        <v>64</v>
      </c>
      <c r="K33" s="164" t="s">
        <v>64</v>
      </c>
      <c r="L33" s="164" t="s">
        <v>64</v>
      </c>
      <c r="M33" s="164" t="s">
        <v>64</v>
      </c>
    </row>
    <row r="34" spans="1:13" ht="12.75">
      <c r="A34" s="8" t="s">
        <v>61</v>
      </c>
      <c r="B34" s="164" t="s">
        <v>64</v>
      </c>
      <c r="C34" s="165"/>
      <c r="D34" s="164" t="s">
        <v>64</v>
      </c>
      <c r="E34" s="165"/>
      <c r="F34" s="164" t="s">
        <v>64</v>
      </c>
      <c r="G34" s="164" t="s">
        <v>64</v>
      </c>
      <c r="H34" s="164" t="s">
        <v>64</v>
      </c>
      <c r="I34" s="165"/>
      <c r="J34" s="160">
        <v>167</v>
      </c>
      <c r="K34" s="160" t="s">
        <v>63</v>
      </c>
      <c r="L34" s="160">
        <v>16</v>
      </c>
      <c r="M34" s="160">
        <f>SUM(J34:L34)</f>
        <v>183</v>
      </c>
    </row>
    <row r="35" spans="1:13" ht="12.75">
      <c r="A35" s="8" t="s">
        <v>240</v>
      </c>
      <c r="B35" s="160">
        <v>490</v>
      </c>
      <c r="C35" s="166"/>
      <c r="D35" s="160">
        <v>296</v>
      </c>
      <c r="E35" s="166"/>
      <c r="F35" s="160">
        <v>236</v>
      </c>
      <c r="G35" s="160">
        <v>2956</v>
      </c>
      <c r="H35" s="160">
        <f>B35+D35+F35+G35</f>
        <v>3978</v>
      </c>
      <c r="I35" s="166"/>
      <c r="J35" s="160">
        <v>9848</v>
      </c>
      <c r="K35" s="160" t="s">
        <v>215</v>
      </c>
      <c r="L35" s="160">
        <v>748</v>
      </c>
      <c r="M35" s="160">
        <f>SUM(J35:L35)</f>
        <v>10596</v>
      </c>
    </row>
    <row r="36" spans="1:13" ht="12.75">
      <c r="A36" s="8" t="s">
        <v>41</v>
      </c>
      <c r="B36" s="160">
        <v>62</v>
      </c>
      <c r="C36" s="166"/>
      <c r="D36" s="160">
        <v>16</v>
      </c>
      <c r="E36" s="166"/>
      <c r="F36" s="160">
        <v>21</v>
      </c>
      <c r="G36" s="160">
        <v>196</v>
      </c>
      <c r="H36" s="160">
        <f>B36+D36+F36+G36</f>
        <v>295</v>
      </c>
      <c r="I36" s="166"/>
      <c r="J36" s="160">
        <v>103</v>
      </c>
      <c r="K36" s="160" t="s">
        <v>63</v>
      </c>
      <c r="L36" s="160">
        <v>15</v>
      </c>
      <c r="M36" s="160">
        <f>SUM(J36:L36)</f>
        <v>118</v>
      </c>
    </row>
    <row r="37" spans="1:13" ht="12.75">
      <c r="A37" s="8" t="s">
        <v>40</v>
      </c>
      <c r="B37" s="160">
        <v>83</v>
      </c>
      <c r="C37" s="166"/>
      <c r="D37" s="160">
        <v>3</v>
      </c>
      <c r="E37" s="166"/>
      <c r="F37" s="160">
        <v>59</v>
      </c>
      <c r="G37" s="160">
        <v>409</v>
      </c>
      <c r="H37" s="160">
        <f>B37+D37+F37+G37</f>
        <v>554</v>
      </c>
      <c r="I37" s="166"/>
      <c r="J37" s="160">
        <v>207</v>
      </c>
      <c r="K37" s="160" t="s">
        <v>63</v>
      </c>
      <c r="L37" s="160">
        <v>54</v>
      </c>
      <c r="M37" s="160">
        <f>SUM(J37:L37)</f>
        <v>261</v>
      </c>
    </row>
    <row r="38" spans="1:13" ht="12.75">
      <c r="A38" s="9" t="s">
        <v>42</v>
      </c>
      <c r="B38" s="59">
        <v>10</v>
      </c>
      <c r="C38" s="89"/>
      <c r="D38" s="210">
        <v>5</v>
      </c>
      <c r="E38" s="167"/>
      <c r="F38" s="179">
        <v>4</v>
      </c>
      <c r="G38" s="179">
        <v>67</v>
      </c>
      <c r="H38" s="179">
        <f>SUM(B38:G38)</f>
        <v>86</v>
      </c>
      <c r="I38" s="167"/>
      <c r="J38" s="179">
        <v>180</v>
      </c>
      <c r="K38" s="210" t="s">
        <v>63</v>
      </c>
      <c r="L38" s="179">
        <v>30</v>
      </c>
      <c r="M38" s="59">
        <f>SUM(J38:L38)</f>
        <v>210</v>
      </c>
    </row>
    <row r="39" spans="1:13" ht="24" customHeight="1">
      <c r="A39" s="22"/>
      <c r="B39" s="82"/>
      <c r="C39" s="19"/>
      <c r="D39" s="19"/>
      <c r="E39" s="19"/>
      <c r="F39" s="19"/>
      <c r="G39" s="19"/>
      <c r="H39" s="19"/>
      <c r="I39" s="19"/>
      <c r="J39" s="19"/>
      <c r="K39" s="66"/>
      <c r="L39" s="19"/>
      <c r="M39" s="19"/>
    </row>
    <row r="40" spans="1:13" ht="91.5" customHeight="1">
      <c r="A40" s="270" t="s">
        <v>241</v>
      </c>
      <c r="B40" s="255"/>
      <c r="C40" s="255"/>
      <c r="D40" s="255"/>
      <c r="E40" s="255"/>
      <c r="F40" s="255"/>
      <c r="G40" s="255"/>
      <c r="H40" s="255"/>
      <c r="I40" s="255"/>
      <c r="J40" s="255"/>
      <c r="K40" s="255"/>
      <c r="L40" s="255"/>
      <c r="M40" s="255"/>
    </row>
    <row r="41" ht="12.75">
      <c r="A41" s="27"/>
    </row>
    <row r="42" ht="12.75">
      <c r="A42" s="27"/>
    </row>
    <row r="43" ht="12.75">
      <c r="A43" s="27"/>
    </row>
    <row r="49" spans="1:5" ht="12.75">
      <c r="A49" s="27"/>
      <c r="B49" s="27"/>
      <c r="C49" s="27"/>
      <c r="D49" s="27"/>
      <c r="E49" s="27"/>
    </row>
    <row r="50" ht="12.75">
      <c r="A50" s="27"/>
    </row>
    <row r="51" ht="12.75">
      <c r="A51" s="27"/>
    </row>
    <row r="52" ht="12.75">
      <c r="A52" s="27"/>
    </row>
  </sheetData>
  <sheetProtection/>
  <mergeCells count="4">
    <mergeCell ref="A1:M1"/>
    <mergeCell ref="A3:M3"/>
    <mergeCell ref="A40:M40"/>
    <mergeCell ref="D4:H4"/>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r:id="rId2"/>
  <headerFooter alignWithMargins="0">
    <oddFooter>&amp;R57</oddFooter>
  </headerFooter>
  <drawing r:id="rId1"/>
</worksheet>
</file>

<file path=xl/worksheets/sheet15.xml><?xml version="1.0" encoding="utf-8"?>
<worksheet xmlns="http://schemas.openxmlformats.org/spreadsheetml/2006/main" xmlns:r="http://schemas.openxmlformats.org/officeDocument/2006/relationships">
  <dimension ref="A1:R42"/>
  <sheetViews>
    <sheetView zoomScalePageLayoutView="0" workbookViewId="0" topLeftCell="A1">
      <selection activeCell="A2" sqref="A2"/>
    </sheetView>
  </sheetViews>
  <sheetFormatPr defaultColWidth="9.140625" defaultRowHeight="12.75"/>
  <cols>
    <col min="1" max="1" width="21.421875" style="0" customWidth="1"/>
    <col min="2" max="3" width="7.7109375" style="0" customWidth="1"/>
    <col min="4" max="4" width="1.7109375" style="0" customWidth="1"/>
    <col min="5" max="6" width="7.7109375" style="0" customWidth="1"/>
    <col min="7" max="7" width="1.7109375" style="0" customWidth="1"/>
    <col min="8" max="11" width="7.7109375" style="0" customWidth="1"/>
    <col min="12" max="12" width="8.28125" style="0" customWidth="1"/>
    <col min="13" max="13" width="8.421875" style="0" customWidth="1"/>
    <col min="14" max="14" width="8.7109375" style="0" customWidth="1"/>
    <col min="15" max="15" width="7.140625" style="0" customWidth="1"/>
    <col min="16" max="16" width="8.00390625" style="0" customWidth="1"/>
    <col min="17" max="17" width="8.57421875" style="0" customWidth="1"/>
  </cols>
  <sheetData>
    <row r="1" spans="1:15" ht="27" customHeight="1">
      <c r="A1" s="271" t="s">
        <v>233</v>
      </c>
      <c r="B1" s="255"/>
      <c r="C1" s="255"/>
      <c r="D1" s="255"/>
      <c r="E1" s="255"/>
      <c r="F1" s="255"/>
      <c r="G1" s="255"/>
      <c r="H1" s="255"/>
      <c r="I1" s="255"/>
      <c r="J1" s="255"/>
      <c r="K1" s="250"/>
      <c r="L1" s="17"/>
      <c r="M1" s="17"/>
      <c r="N1" s="17"/>
      <c r="O1" s="16"/>
    </row>
    <row r="2" spans="1:15" s="6" customFormat="1" ht="7.5" customHeight="1">
      <c r="A2" s="23"/>
      <c r="B2" s="26"/>
      <c r="C2" s="26"/>
      <c r="D2" s="26"/>
      <c r="E2" s="26"/>
      <c r="F2" s="26"/>
      <c r="G2" s="26"/>
      <c r="H2" s="26"/>
      <c r="I2" s="26"/>
      <c r="J2" s="26"/>
      <c r="K2" s="17"/>
      <c r="L2" s="17"/>
      <c r="M2" s="17"/>
      <c r="N2" s="17"/>
      <c r="O2" s="17"/>
    </row>
    <row r="3" spans="1:15" ht="27.75" customHeight="1">
      <c r="A3" s="251" t="s">
        <v>16</v>
      </c>
      <c r="B3" s="251"/>
      <c r="C3" s="251"/>
      <c r="D3" s="251"/>
      <c r="E3" s="251"/>
      <c r="F3" s="251"/>
      <c r="G3" s="251"/>
      <c r="H3" s="251"/>
      <c r="I3" s="251"/>
      <c r="J3" s="251"/>
      <c r="K3" s="258"/>
      <c r="L3" s="17"/>
      <c r="M3" s="17"/>
      <c r="N3" s="17"/>
      <c r="O3" s="16"/>
    </row>
    <row r="4" spans="1:17" ht="18.75" customHeight="1">
      <c r="A4" s="15" t="s">
        <v>104</v>
      </c>
      <c r="B4" s="241" t="s">
        <v>29</v>
      </c>
      <c r="C4" s="241"/>
      <c r="D4" s="12"/>
      <c r="E4" s="241" t="s">
        <v>204</v>
      </c>
      <c r="F4" s="241"/>
      <c r="G4" s="12"/>
      <c r="H4" s="241" t="s">
        <v>28</v>
      </c>
      <c r="I4" s="241"/>
      <c r="J4" s="241"/>
      <c r="K4" s="80"/>
      <c r="L4" s="15"/>
      <c r="M4" s="12"/>
      <c r="N4" s="12"/>
      <c r="O4" s="12"/>
      <c r="P4" s="12"/>
      <c r="Q4" s="12"/>
    </row>
    <row r="5" spans="1:17" ht="26.25" customHeight="1">
      <c r="A5" s="5" t="s">
        <v>113</v>
      </c>
      <c r="B5" s="10" t="s">
        <v>73</v>
      </c>
      <c r="C5" s="10" t="s">
        <v>74</v>
      </c>
      <c r="D5" s="10"/>
      <c r="E5" s="10" t="s">
        <v>73</v>
      </c>
      <c r="F5" s="10" t="s">
        <v>74</v>
      </c>
      <c r="G5" s="10"/>
      <c r="H5" s="10" t="s">
        <v>73</v>
      </c>
      <c r="I5" s="10" t="s">
        <v>74</v>
      </c>
      <c r="J5" s="45" t="s">
        <v>58</v>
      </c>
      <c r="K5" s="45" t="s">
        <v>102</v>
      </c>
      <c r="L5" s="53"/>
      <c r="M5" s="53"/>
      <c r="N5" s="52"/>
      <c r="O5" s="20"/>
      <c r="P5" s="20"/>
      <c r="Q5" s="20"/>
    </row>
    <row r="6" spans="1:17" ht="18.75" customHeight="1">
      <c r="A6" s="103" t="s">
        <v>44</v>
      </c>
      <c r="B6" s="104">
        <f>B8+B9+B15+B20+B23+B26+B30+B33</f>
        <v>14988</v>
      </c>
      <c r="C6" s="104">
        <f>C8+C9+C15+C20+C23+C26+C30+C33</f>
        <v>6659</v>
      </c>
      <c r="D6" s="104"/>
      <c r="E6" s="104">
        <f>E8+E9+E15+E20+E23+E26+E30+E33</f>
        <v>60341</v>
      </c>
      <c r="F6" s="104">
        <f>F8+F9+F15+F20+F23+F26+F30+F33</f>
        <v>36789</v>
      </c>
      <c r="G6" s="104"/>
      <c r="H6" s="104">
        <f>H8+H9+H15+H20+H23+H26+H30+H33</f>
        <v>75329</v>
      </c>
      <c r="I6" s="104">
        <f>I8+I9+I15+I20+I23+I26+I30+I33</f>
        <v>43448</v>
      </c>
      <c r="J6" s="104">
        <f>J8+J9+J15+J20+J23+J26+J30+J33</f>
        <v>118777</v>
      </c>
      <c r="K6" s="104">
        <f>K8+K9+K15+K20+K23+K26+K30+K33</f>
        <v>100.00000000000001</v>
      </c>
      <c r="L6" s="53"/>
      <c r="M6" s="53"/>
      <c r="N6" s="52"/>
      <c r="O6" s="20"/>
      <c r="P6" s="20"/>
      <c r="Q6" s="20"/>
    </row>
    <row r="7" spans="1:17" ht="18.75" customHeight="1">
      <c r="A7" s="57" t="s">
        <v>43</v>
      </c>
      <c r="B7" s="104">
        <f>B8</f>
        <v>3905</v>
      </c>
      <c r="C7" s="104">
        <f>C8</f>
        <v>1327</v>
      </c>
      <c r="D7" s="100"/>
      <c r="E7" s="104">
        <f>E8</f>
        <v>13788</v>
      </c>
      <c r="F7" s="104">
        <f>F8</f>
        <v>8043</v>
      </c>
      <c r="G7" s="104"/>
      <c r="H7" s="104">
        <f>B7+E7</f>
        <v>17693</v>
      </c>
      <c r="I7" s="104">
        <f aca="true" t="shared" si="0" ref="H7:I10">C7+F7</f>
        <v>9370</v>
      </c>
      <c r="J7" s="104">
        <f aca="true" t="shared" si="1" ref="J7:J35">H7+I7</f>
        <v>27063</v>
      </c>
      <c r="K7" s="104">
        <f>(J7/J$6)*100</f>
        <v>22.78471421234751</v>
      </c>
      <c r="L7" s="1"/>
      <c r="M7" s="4"/>
      <c r="N7" s="1"/>
      <c r="O7" s="1"/>
      <c r="P7" s="4"/>
      <c r="Q7" s="1"/>
    </row>
    <row r="8" spans="1:17" ht="14.25" customHeight="1">
      <c r="A8" s="1" t="s">
        <v>75</v>
      </c>
      <c r="B8" s="4">
        <v>3905</v>
      </c>
      <c r="C8" s="4">
        <v>1327</v>
      </c>
      <c r="D8" s="86"/>
      <c r="E8" s="4">
        <v>13788</v>
      </c>
      <c r="F8" s="4">
        <v>8043</v>
      </c>
      <c r="G8" s="86"/>
      <c r="H8" s="4">
        <f>B8+E8</f>
        <v>17693</v>
      </c>
      <c r="I8" s="4">
        <f t="shared" si="0"/>
        <v>9370</v>
      </c>
      <c r="J8" s="4">
        <f t="shared" si="1"/>
        <v>27063</v>
      </c>
      <c r="K8" s="19">
        <f>(J8/J$6)*100</f>
        <v>22.78471421234751</v>
      </c>
      <c r="L8" s="1"/>
      <c r="M8" s="1"/>
      <c r="N8" s="1"/>
      <c r="O8" s="1"/>
      <c r="P8" s="4"/>
      <c r="Q8" s="1"/>
    </row>
    <row r="9" spans="1:17" ht="18.75" customHeight="1">
      <c r="A9" s="14" t="s">
        <v>76</v>
      </c>
      <c r="B9" s="106">
        <f>B10+B11+B12+B13+B14</f>
        <v>3106</v>
      </c>
      <c r="C9" s="106">
        <f>C10+C11+C12+C13+C14</f>
        <v>1545</v>
      </c>
      <c r="D9" s="106"/>
      <c r="E9" s="106">
        <f>E10+E11+E12+E13+E14</f>
        <v>10539</v>
      </c>
      <c r="F9" s="106">
        <f>F10+F11+F12+F13+F14</f>
        <v>6587</v>
      </c>
      <c r="G9" s="106"/>
      <c r="H9" s="106">
        <f t="shared" si="0"/>
        <v>13645</v>
      </c>
      <c r="I9" s="106">
        <f t="shared" si="0"/>
        <v>8132</v>
      </c>
      <c r="J9" s="106">
        <f t="shared" si="1"/>
        <v>21777</v>
      </c>
      <c r="K9" s="104">
        <f aca="true" t="shared" si="2" ref="K9:K35">(J9/J$6)*100</f>
        <v>18.334357661836886</v>
      </c>
      <c r="L9" s="1"/>
      <c r="M9" s="1"/>
      <c r="N9" s="1"/>
      <c r="O9" s="1"/>
      <c r="P9" s="4"/>
      <c r="Q9" s="1"/>
    </row>
    <row r="10" spans="1:17" ht="12.75">
      <c r="A10" s="11" t="s">
        <v>77</v>
      </c>
      <c r="B10" s="158">
        <v>453</v>
      </c>
      <c r="C10" s="158">
        <v>199</v>
      </c>
      <c r="D10" s="86"/>
      <c r="E10" s="4">
        <v>2087</v>
      </c>
      <c r="F10" s="4">
        <v>1307</v>
      </c>
      <c r="G10" s="86"/>
      <c r="H10" s="4">
        <f t="shared" si="0"/>
        <v>2540</v>
      </c>
      <c r="I10" s="4">
        <f t="shared" si="0"/>
        <v>1506</v>
      </c>
      <c r="J10" s="4">
        <f t="shared" si="1"/>
        <v>4046</v>
      </c>
      <c r="K10" s="19">
        <f t="shared" si="2"/>
        <v>3.4063833907237933</v>
      </c>
      <c r="L10" s="1"/>
      <c r="M10" s="1"/>
      <c r="N10" s="1"/>
      <c r="O10" s="1"/>
      <c r="P10" s="4"/>
      <c r="Q10" s="1"/>
    </row>
    <row r="11" spans="1:18" ht="12.75">
      <c r="A11" s="3" t="s">
        <v>78</v>
      </c>
      <c r="B11" s="158">
        <v>744</v>
      </c>
      <c r="C11" s="158">
        <v>395</v>
      </c>
      <c r="D11" s="86"/>
      <c r="E11" s="4">
        <v>1699</v>
      </c>
      <c r="F11" s="4">
        <v>1122</v>
      </c>
      <c r="G11" s="86"/>
      <c r="H11" s="4">
        <f aca="true" t="shared" si="3" ref="H11:I14">B11+E11</f>
        <v>2443</v>
      </c>
      <c r="I11" s="4">
        <f t="shared" si="3"/>
        <v>1517</v>
      </c>
      <c r="J11" s="4">
        <f t="shared" si="1"/>
        <v>3960</v>
      </c>
      <c r="K11" s="19">
        <f t="shared" si="2"/>
        <v>3.333978800609546</v>
      </c>
      <c r="L11" s="1"/>
      <c r="M11" s="1"/>
      <c r="N11" s="1"/>
      <c r="O11" s="1"/>
      <c r="P11" s="4"/>
      <c r="Q11" s="1"/>
      <c r="R11" s="16"/>
    </row>
    <row r="12" spans="1:17" ht="12.75">
      <c r="A12" s="3" t="s">
        <v>79</v>
      </c>
      <c r="B12" s="158">
        <v>828</v>
      </c>
      <c r="C12" s="158">
        <v>414</v>
      </c>
      <c r="D12" s="86"/>
      <c r="E12" s="4">
        <v>3038</v>
      </c>
      <c r="F12" s="4">
        <v>1980</v>
      </c>
      <c r="G12" s="86"/>
      <c r="H12" s="4">
        <f t="shared" si="3"/>
        <v>3866</v>
      </c>
      <c r="I12" s="4">
        <f t="shared" si="3"/>
        <v>2394</v>
      </c>
      <c r="J12" s="4">
        <f t="shared" si="1"/>
        <v>6260</v>
      </c>
      <c r="K12" s="19">
        <f t="shared" si="2"/>
        <v>5.270380629246403</v>
      </c>
      <c r="L12" s="1"/>
      <c r="M12" s="4"/>
      <c r="N12" s="1"/>
      <c r="O12" s="1"/>
      <c r="P12" s="4"/>
      <c r="Q12" s="1"/>
    </row>
    <row r="13" spans="1:17" ht="12.75">
      <c r="A13" s="3" t="s">
        <v>149</v>
      </c>
      <c r="B13" s="158">
        <v>415</v>
      </c>
      <c r="C13" s="158">
        <v>219</v>
      </c>
      <c r="D13" s="86"/>
      <c r="E13" s="4">
        <v>1837</v>
      </c>
      <c r="F13" s="4">
        <v>1089</v>
      </c>
      <c r="G13" s="86"/>
      <c r="H13" s="4">
        <f t="shared" si="3"/>
        <v>2252</v>
      </c>
      <c r="I13" s="4">
        <f t="shared" si="3"/>
        <v>1308</v>
      </c>
      <c r="J13" s="4">
        <f t="shared" si="1"/>
        <v>3560</v>
      </c>
      <c r="K13" s="19">
        <f t="shared" si="2"/>
        <v>2.99721326519444</v>
      </c>
      <c r="L13" s="1"/>
      <c r="M13" s="1"/>
      <c r="N13" s="1"/>
      <c r="O13" s="1"/>
      <c r="P13" s="4"/>
      <c r="Q13" s="1"/>
    </row>
    <row r="14" spans="1:17" ht="12.75">
      <c r="A14" s="3" t="s">
        <v>80</v>
      </c>
      <c r="B14" s="158">
        <v>666</v>
      </c>
      <c r="C14" s="158">
        <v>318</v>
      </c>
      <c r="D14" s="86"/>
      <c r="E14" s="4">
        <v>1878</v>
      </c>
      <c r="F14" s="4">
        <v>1089</v>
      </c>
      <c r="G14" s="86"/>
      <c r="H14" s="4">
        <f t="shared" si="3"/>
        <v>2544</v>
      </c>
      <c r="I14" s="4">
        <f t="shared" si="3"/>
        <v>1407</v>
      </c>
      <c r="J14" s="4">
        <f t="shared" si="1"/>
        <v>3951</v>
      </c>
      <c r="K14" s="19">
        <f t="shared" si="2"/>
        <v>3.3264015760627057</v>
      </c>
      <c r="L14" s="1"/>
      <c r="M14" s="1"/>
      <c r="N14" s="1"/>
      <c r="O14" s="1"/>
      <c r="P14" s="4"/>
      <c r="Q14" s="1"/>
    </row>
    <row r="15" spans="1:17" ht="18.75" customHeight="1">
      <c r="A15" s="83" t="s">
        <v>81</v>
      </c>
      <c r="B15" s="106">
        <f>B16+B17+B18+B19</f>
        <v>1078</v>
      </c>
      <c r="C15" s="106">
        <f>C16+C17+C18+C19</f>
        <v>532</v>
      </c>
      <c r="D15" s="106"/>
      <c r="E15" s="106">
        <f>E16+E17+E18+E19</f>
        <v>4929</v>
      </c>
      <c r="F15" s="106">
        <f>F16+F17+F18+F19</f>
        <v>2891</v>
      </c>
      <c r="G15" s="106"/>
      <c r="H15" s="106">
        <f>B15+E15</f>
        <v>6007</v>
      </c>
      <c r="I15" s="106">
        <f>C15+F15</f>
        <v>3423</v>
      </c>
      <c r="J15" s="106">
        <f t="shared" si="1"/>
        <v>9430</v>
      </c>
      <c r="K15" s="104">
        <f t="shared" si="2"/>
        <v>7.939247497411114</v>
      </c>
      <c r="Q15" s="1"/>
    </row>
    <row r="16" spans="1:17" ht="12.75">
      <c r="A16" s="3" t="s">
        <v>82</v>
      </c>
      <c r="B16" s="4">
        <v>509</v>
      </c>
      <c r="C16" s="4">
        <v>226</v>
      </c>
      <c r="D16" s="86"/>
      <c r="E16" s="4">
        <v>2274</v>
      </c>
      <c r="F16" s="4">
        <v>1225</v>
      </c>
      <c r="G16" s="86"/>
      <c r="H16" s="4">
        <f>B16+E16</f>
        <v>2783</v>
      </c>
      <c r="I16" s="4">
        <f>C16+F16</f>
        <v>1451</v>
      </c>
      <c r="J16" s="4">
        <f t="shared" si="1"/>
        <v>4234</v>
      </c>
      <c r="K16" s="19">
        <f t="shared" si="2"/>
        <v>3.5646631923688927</v>
      </c>
      <c r="Q16" s="1"/>
    </row>
    <row r="17" spans="1:11" ht="12.75">
      <c r="A17" s="3" t="s">
        <v>83</v>
      </c>
      <c r="B17" s="4">
        <v>226</v>
      </c>
      <c r="C17" s="4">
        <v>129</v>
      </c>
      <c r="D17" s="86"/>
      <c r="E17" s="4">
        <v>863</v>
      </c>
      <c r="F17" s="4">
        <v>554</v>
      </c>
      <c r="G17" s="86"/>
      <c r="H17" s="4">
        <f aca="true" t="shared" si="4" ref="H17:I19">B17+E17</f>
        <v>1089</v>
      </c>
      <c r="I17" s="4">
        <f t="shared" si="4"/>
        <v>683</v>
      </c>
      <c r="J17" s="4">
        <f t="shared" si="1"/>
        <v>1772</v>
      </c>
      <c r="K17" s="19">
        <f t="shared" si="2"/>
        <v>1.491871321888918</v>
      </c>
    </row>
    <row r="18" spans="1:11" ht="12.75">
      <c r="A18" s="3" t="s">
        <v>84</v>
      </c>
      <c r="B18" s="4">
        <v>302</v>
      </c>
      <c r="C18" s="4">
        <v>148</v>
      </c>
      <c r="D18" s="86"/>
      <c r="E18" s="4">
        <v>1420</v>
      </c>
      <c r="F18" s="4">
        <v>896</v>
      </c>
      <c r="G18" s="86"/>
      <c r="H18" s="4">
        <f t="shared" si="4"/>
        <v>1722</v>
      </c>
      <c r="I18" s="4">
        <f t="shared" si="4"/>
        <v>1044</v>
      </c>
      <c r="J18" s="4">
        <f t="shared" si="1"/>
        <v>2766</v>
      </c>
      <c r="K18" s="19">
        <f t="shared" si="2"/>
        <v>2.328733677395455</v>
      </c>
    </row>
    <row r="19" spans="1:11" ht="12.75">
      <c r="A19" s="3" t="s">
        <v>85</v>
      </c>
      <c r="B19" s="4">
        <v>41</v>
      </c>
      <c r="C19" s="4">
        <v>29</v>
      </c>
      <c r="D19" s="86"/>
      <c r="E19" s="4">
        <v>372</v>
      </c>
      <c r="F19" s="4">
        <v>216</v>
      </c>
      <c r="G19" s="86"/>
      <c r="H19" s="4">
        <f t="shared" si="4"/>
        <v>413</v>
      </c>
      <c r="I19" s="4">
        <f t="shared" si="4"/>
        <v>245</v>
      </c>
      <c r="J19" s="4">
        <f t="shared" si="1"/>
        <v>658</v>
      </c>
      <c r="K19" s="19">
        <f t="shared" si="2"/>
        <v>0.5539793057578487</v>
      </c>
    </row>
    <row r="20" spans="1:11" ht="18.75" customHeight="1">
      <c r="A20" s="83" t="s">
        <v>86</v>
      </c>
      <c r="B20" s="106">
        <f>B21+B22</f>
        <v>2296</v>
      </c>
      <c r="C20" s="106">
        <f>C21+C22</f>
        <v>962</v>
      </c>
      <c r="D20" s="106"/>
      <c r="E20" s="106">
        <f>E21+E22</f>
        <v>8620</v>
      </c>
      <c r="F20" s="106">
        <f>F21+F22</f>
        <v>5327</v>
      </c>
      <c r="G20" s="106"/>
      <c r="H20" s="106">
        <f aca="true" t="shared" si="5" ref="H20:H35">B20+E20</f>
        <v>10916</v>
      </c>
      <c r="I20" s="106">
        <f aca="true" t="shared" si="6" ref="I20:I35">C20+F20</f>
        <v>6289</v>
      </c>
      <c r="J20" s="106">
        <f t="shared" si="1"/>
        <v>17205</v>
      </c>
      <c r="K20" s="104">
        <f>(J20/J$6)*100</f>
        <v>14.485127592042229</v>
      </c>
    </row>
    <row r="21" spans="1:11" ht="12.75">
      <c r="A21" s="3" t="s">
        <v>87</v>
      </c>
      <c r="B21" s="4">
        <v>134</v>
      </c>
      <c r="C21" s="4">
        <v>85</v>
      </c>
      <c r="D21" s="86"/>
      <c r="E21" s="4">
        <v>870</v>
      </c>
      <c r="F21" s="4">
        <v>568</v>
      </c>
      <c r="G21" s="86"/>
      <c r="H21" s="4">
        <f t="shared" si="5"/>
        <v>1004</v>
      </c>
      <c r="I21" s="4">
        <f t="shared" si="6"/>
        <v>653</v>
      </c>
      <c r="J21" s="4">
        <f t="shared" si="1"/>
        <v>1657</v>
      </c>
      <c r="K21" s="19">
        <f t="shared" si="2"/>
        <v>1.395051230457075</v>
      </c>
    </row>
    <row r="22" spans="1:11" ht="12.75">
      <c r="A22" s="21" t="s">
        <v>88</v>
      </c>
      <c r="B22" s="4">
        <v>2162</v>
      </c>
      <c r="C22" s="4">
        <v>877</v>
      </c>
      <c r="D22" s="86"/>
      <c r="E22" s="4">
        <v>7750</v>
      </c>
      <c r="F22" s="4">
        <v>4759</v>
      </c>
      <c r="G22" s="86"/>
      <c r="H22" s="4">
        <f t="shared" si="5"/>
        <v>9912</v>
      </c>
      <c r="I22" s="4">
        <f t="shared" si="6"/>
        <v>5636</v>
      </c>
      <c r="J22" s="4">
        <f t="shared" si="1"/>
        <v>15548</v>
      </c>
      <c r="K22" s="19">
        <f>(J22/J$6)*100</f>
        <v>13.090076361585156</v>
      </c>
    </row>
    <row r="23" spans="1:11" ht="18.75" customHeight="1">
      <c r="A23" s="83" t="s">
        <v>89</v>
      </c>
      <c r="B23" s="106">
        <f>B24+B25</f>
        <v>2878</v>
      </c>
      <c r="C23" s="106">
        <f>C24+C25</f>
        <v>1355</v>
      </c>
      <c r="D23" s="106"/>
      <c r="E23" s="106">
        <f>E24+E25</f>
        <v>12263</v>
      </c>
      <c r="F23" s="106">
        <f>F24+F25</f>
        <v>7603</v>
      </c>
      <c r="G23" s="106"/>
      <c r="H23" s="106">
        <f t="shared" si="5"/>
        <v>15141</v>
      </c>
      <c r="I23" s="106">
        <f t="shared" si="6"/>
        <v>8958</v>
      </c>
      <c r="J23" s="106">
        <f t="shared" si="1"/>
        <v>24099</v>
      </c>
      <c r="K23" s="104">
        <f t="shared" si="2"/>
        <v>20.289281594921576</v>
      </c>
    </row>
    <row r="24" spans="1:11" ht="12.75">
      <c r="A24" s="3" t="s">
        <v>90</v>
      </c>
      <c r="B24" s="4">
        <v>355</v>
      </c>
      <c r="C24" s="4">
        <v>122</v>
      </c>
      <c r="D24" s="86"/>
      <c r="E24" s="4">
        <v>1639</v>
      </c>
      <c r="F24" s="4">
        <v>1046</v>
      </c>
      <c r="G24" s="86"/>
      <c r="H24" s="4">
        <f t="shared" si="5"/>
        <v>1994</v>
      </c>
      <c r="I24" s="4">
        <f t="shared" si="6"/>
        <v>1168</v>
      </c>
      <c r="J24" s="4">
        <f t="shared" si="1"/>
        <v>3162</v>
      </c>
      <c r="K24" s="19">
        <f t="shared" si="2"/>
        <v>2.66213155745641</v>
      </c>
    </row>
    <row r="25" spans="1:11" ht="12.75">
      <c r="A25" s="3" t="s">
        <v>91</v>
      </c>
      <c r="B25" s="4">
        <v>2523</v>
      </c>
      <c r="C25" s="4">
        <v>1233</v>
      </c>
      <c r="D25" s="86"/>
      <c r="E25" s="4">
        <v>10624</v>
      </c>
      <c r="F25" s="4">
        <v>6557</v>
      </c>
      <c r="G25" s="86"/>
      <c r="H25" s="4">
        <f t="shared" si="5"/>
        <v>13147</v>
      </c>
      <c r="I25" s="4">
        <f t="shared" si="6"/>
        <v>7790</v>
      </c>
      <c r="J25" s="4">
        <f t="shared" si="1"/>
        <v>20937</v>
      </c>
      <c r="K25" s="19">
        <f t="shared" si="2"/>
        <v>17.627150037465167</v>
      </c>
    </row>
    <row r="26" spans="1:11" ht="18.75" customHeight="1">
      <c r="A26" s="83" t="s">
        <v>92</v>
      </c>
      <c r="B26" s="106">
        <f>B27+B28+B29</f>
        <v>1054</v>
      </c>
      <c r="C26" s="106">
        <f>C27+C28+C29</f>
        <v>534</v>
      </c>
      <c r="D26" s="106"/>
      <c r="E26" s="106">
        <f>E27+E28+E29</f>
        <v>5270</v>
      </c>
      <c r="F26" s="106">
        <f>F27+F28+F29</f>
        <v>2817</v>
      </c>
      <c r="G26" s="106"/>
      <c r="H26" s="106">
        <f t="shared" si="5"/>
        <v>6324</v>
      </c>
      <c r="I26" s="106">
        <f t="shared" si="6"/>
        <v>3351</v>
      </c>
      <c r="J26" s="106">
        <f t="shared" si="1"/>
        <v>9675</v>
      </c>
      <c r="K26" s="104">
        <f t="shared" si="2"/>
        <v>8.145516387852867</v>
      </c>
    </row>
    <row r="27" spans="1:11" ht="12.75">
      <c r="A27" s="3" t="s">
        <v>93</v>
      </c>
      <c r="B27" s="4">
        <v>312</v>
      </c>
      <c r="C27" s="4">
        <v>147</v>
      </c>
      <c r="D27" s="86"/>
      <c r="E27" s="4">
        <v>1510</v>
      </c>
      <c r="F27" s="4">
        <v>818</v>
      </c>
      <c r="G27" s="86"/>
      <c r="H27" s="4">
        <f t="shared" si="5"/>
        <v>1822</v>
      </c>
      <c r="I27" s="4">
        <f t="shared" si="6"/>
        <v>965</v>
      </c>
      <c r="J27" s="4">
        <f t="shared" si="1"/>
        <v>2787</v>
      </c>
      <c r="K27" s="19">
        <f t="shared" si="2"/>
        <v>2.346413868004748</v>
      </c>
    </row>
    <row r="28" spans="1:11" ht="12.75">
      <c r="A28" s="1" t="s">
        <v>94</v>
      </c>
      <c r="B28" s="4">
        <v>354</v>
      </c>
      <c r="C28" s="4">
        <v>209</v>
      </c>
      <c r="D28" s="86"/>
      <c r="E28" s="4">
        <v>1847</v>
      </c>
      <c r="F28" s="4">
        <v>976</v>
      </c>
      <c r="G28" s="86"/>
      <c r="H28" s="4">
        <f t="shared" si="5"/>
        <v>2201</v>
      </c>
      <c r="I28" s="4">
        <f t="shared" si="6"/>
        <v>1185</v>
      </c>
      <c r="J28" s="4">
        <f t="shared" si="1"/>
        <v>3386</v>
      </c>
      <c r="K28" s="19">
        <f t="shared" si="2"/>
        <v>2.8507202572888692</v>
      </c>
    </row>
    <row r="29" spans="1:11" ht="12.75">
      <c r="A29" s="1" t="s">
        <v>95</v>
      </c>
      <c r="B29" s="4">
        <v>388</v>
      </c>
      <c r="C29" s="4">
        <v>178</v>
      </c>
      <c r="D29" s="86"/>
      <c r="E29" s="4">
        <v>1913</v>
      </c>
      <c r="F29" s="4">
        <v>1023</v>
      </c>
      <c r="G29" s="86"/>
      <c r="H29" s="4">
        <f t="shared" si="5"/>
        <v>2301</v>
      </c>
      <c r="I29" s="4">
        <f t="shared" si="6"/>
        <v>1201</v>
      </c>
      <c r="J29" s="4">
        <f t="shared" si="1"/>
        <v>3502</v>
      </c>
      <c r="K29" s="19">
        <f t="shared" si="2"/>
        <v>2.94838226255925</v>
      </c>
    </row>
    <row r="30" spans="1:11" ht="18.75" customHeight="1">
      <c r="A30" s="14" t="s">
        <v>96</v>
      </c>
      <c r="B30" s="106">
        <f>B31+B32</f>
        <v>364</v>
      </c>
      <c r="C30" s="106">
        <f>C31+C32</f>
        <v>216</v>
      </c>
      <c r="D30" s="106"/>
      <c r="E30" s="106">
        <f>E31+E32</f>
        <v>2270</v>
      </c>
      <c r="F30" s="106">
        <f>F31+F32</f>
        <v>1507</v>
      </c>
      <c r="G30" s="106"/>
      <c r="H30" s="106">
        <f t="shared" si="5"/>
        <v>2634</v>
      </c>
      <c r="I30" s="106">
        <f t="shared" si="6"/>
        <v>1723</v>
      </c>
      <c r="J30" s="106">
        <f t="shared" si="1"/>
        <v>4357</v>
      </c>
      <c r="K30" s="104">
        <f t="shared" si="2"/>
        <v>3.668218594509038</v>
      </c>
    </row>
    <row r="31" spans="1:11" ht="12.75">
      <c r="A31" s="1" t="s">
        <v>97</v>
      </c>
      <c r="B31" s="4">
        <v>308</v>
      </c>
      <c r="C31" s="4">
        <v>170</v>
      </c>
      <c r="D31" s="86"/>
      <c r="E31" s="4">
        <v>1478</v>
      </c>
      <c r="F31" s="4">
        <v>966</v>
      </c>
      <c r="G31" s="86"/>
      <c r="H31" s="4">
        <f>B31+E31</f>
        <v>1786</v>
      </c>
      <c r="I31" s="4">
        <f t="shared" si="6"/>
        <v>1136</v>
      </c>
      <c r="J31" s="4">
        <f t="shared" si="1"/>
        <v>2922</v>
      </c>
      <c r="K31" s="19">
        <f t="shared" si="2"/>
        <v>2.460072236207347</v>
      </c>
    </row>
    <row r="32" spans="1:11" ht="12.75">
      <c r="A32" s="1" t="s">
        <v>98</v>
      </c>
      <c r="B32" s="4">
        <v>56</v>
      </c>
      <c r="C32" s="4">
        <v>46</v>
      </c>
      <c r="D32" s="86"/>
      <c r="E32" s="4">
        <v>792</v>
      </c>
      <c r="F32" s="4">
        <v>541</v>
      </c>
      <c r="G32" s="86"/>
      <c r="H32" s="4">
        <f t="shared" si="5"/>
        <v>848</v>
      </c>
      <c r="I32" s="4">
        <f t="shared" si="6"/>
        <v>587</v>
      </c>
      <c r="J32" s="4">
        <f t="shared" si="1"/>
        <v>1435</v>
      </c>
      <c r="K32" s="19">
        <f t="shared" si="2"/>
        <v>1.2081463583016916</v>
      </c>
    </row>
    <row r="33" spans="1:11" ht="18.75" customHeight="1">
      <c r="A33" s="14" t="s">
        <v>99</v>
      </c>
      <c r="B33" s="106">
        <f>B34+B35</f>
        <v>307</v>
      </c>
      <c r="C33" s="106">
        <f>C34+C35</f>
        <v>188</v>
      </c>
      <c r="D33" s="106"/>
      <c r="E33" s="106">
        <f>E34+E35</f>
        <v>2662</v>
      </c>
      <c r="F33" s="106">
        <f>F34+F35</f>
        <v>2014</v>
      </c>
      <c r="G33" s="106"/>
      <c r="H33" s="106">
        <f t="shared" si="5"/>
        <v>2969</v>
      </c>
      <c r="I33" s="106">
        <f t="shared" si="6"/>
        <v>2202</v>
      </c>
      <c r="J33" s="106">
        <f t="shared" si="1"/>
        <v>5171</v>
      </c>
      <c r="K33" s="104">
        <f t="shared" si="2"/>
        <v>4.353536459078778</v>
      </c>
    </row>
    <row r="34" spans="1:11" ht="12.75">
      <c r="A34" s="1" t="s">
        <v>100</v>
      </c>
      <c r="B34" s="4">
        <v>173</v>
      </c>
      <c r="C34" s="4">
        <v>116</v>
      </c>
      <c r="D34" s="86"/>
      <c r="E34" s="4">
        <v>1325</v>
      </c>
      <c r="F34" s="4">
        <v>1159</v>
      </c>
      <c r="G34" s="86"/>
      <c r="H34" s="4">
        <f t="shared" si="5"/>
        <v>1498</v>
      </c>
      <c r="I34" s="4">
        <f t="shared" si="6"/>
        <v>1275</v>
      </c>
      <c r="J34" s="4">
        <f t="shared" si="1"/>
        <v>2773</v>
      </c>
      <c r="K34" s="19">
        <f t="shared" si="2"/>
        <v>2.3346270742652195</v>
      </c>
    </row>
    <row r="35" spans="1:11" ht="12.75">
      <c r="A35" s="2" t="s">
        <v>101</v>
      </c>
      <c r="B35" s="59">
        <v>134</v>
      </c>
      <c r="C35" s="59">
        <v>72</v>
      </c>
      <c r="D35" s="89"/>
      <c r="E35" s="59">
        <v>1337</v>
      </c>
      <c r="F35" s="59">
        <v>855</v>
      </c>
      <c r="G35" s="89"/>
      <c r="H35" s="59">
        <f t="shared" si="5"/>
        <v>1471</v>
      </c>
      <c r="I35" s="59">
        <f t="shared" si="6"/>
        <v>927</v>
      </c>
      <c r="J35" s="59">
        <f t="shared" si="1"/>
        <v>2398</v>
      </c>
      <c r="K35" s="59">
        <f t="shared" si="2"/>
        <v>2.018909384813558</v>
      </c>
    </row>
    <row r="36" spans="1:15" ht="24" customHeight="1">
      <c r="A36" s="2"/>
      <c r="B36" s="19"/>
      <c r="C36" s="19"/>
      <c r="D36" s="19"/>
      <c r="E36" s="19"/>
      <c r="F36" s="19"/>
      <c r="G36" s="19"/>
      <c r="H36" s="19"/>
      <c r="I36" s="19"/>
      <c r="J36" s="19"/>
      <c r="K36" s="6"/>
      <c r="L36" s="6"/>
      <c r="M36" s="6"/>
      <c r="N36" s="6"/>
      <c r="O36" s="6"/>
    </row>
    <row r="37" spans="1:15" ht="36.75" customHeight="1">
      <c r="A37" s="254" t="s">
        <v>206</v>
      </c>
      <c r="B37" s="255"/>
      <c r="C37" s="255"/>
      <c r="D37" s="255"/>
      <c r="E37" s="255"/>
      <c r="F37" s="255"/>
      <c r="G37" s="255"/>
      <c r="H37" s="255"/>
      <c r="I37" s="255"/>
      <c r="J37" s="255"/>
      <c r="K37" s="248"/>
      <c r="L37" s="54"/>
      <c r="M37" s="54"/>
      <c r="N37" s="54"/>
      <c r="O37" s="54"/>
    </row>
    <row r="39" spans="1:10" ht="12.75">
      <c r="A39" s="6"/>
      <c r="B39" s="6"/>
      <c r="C39" s="6"/>
      <c r="D39" s="6"/>
      <c r="E39" s="6"/>
      <c r="F39" s="6"/>
      <c r="G39" s="6"/>
      <c r="H39" s="6"/>
      <c r="I39" s="6"/>
      <c r="J39" s="6"/>
    </row>
    <row r="40" spans="1:15" ht="12.75">
      <c r="A40" s="56"/>
      <c r="B40" s="54"/>
      <c r="C40" s="54"/>
      <c r="D40" s="54"/>
      <c r="E40" s="54"/>
      <c r="F40" s="54"/>
      <c r="G40" s="54"/>
      <c r="H40" s="54"/>
      <c r="I40" s="54"/>
      <c r="J40" s="54"/>
      <c r="K40" s="54"/>
      <c r="L40" s="54"/>
      <c r="M40" s="54"/>
      <c r="N40" s="54"/>
      <c r="O40" s="54"/>
    </row>
    <row r="42" spans="1:16" ht="12.75">
      <c r="A42" s="18"/>
      <c r="B42" s="17"/>
      <c r="C42" s="17"/>
      <c r="D42" s="17"/>
      <c r="E42" s="17"/>
      <c r="F42" s="17"/>
      <c r="G42" s="17"/>
      <c r="H42" s="17"/>
      <c r="I42" s="17"/>
      <c r="J42" s="17"/>
      <c r="K42" s="17"/>
      <c r="L42" s="17"/>
      <c r="M42" s="17"/>
      <c r="N42" s="17"/>
      <c r="O42" s="17"/>
      <c r="P42" s="17"/>
    </row>
  </sheetData>
  <sheetProtection/>
  <mergeCells count="6">
    <mergeCell ref="A37:K37"/>
    <mergeCell ref="A1:K1"/>
    <mergeCell ref="B4:C4"/>
    <mergeCell ref="E4:F4"/>
    <mergeCell ref="H4:J4"/>
    <mergeCell ref="A3:K3"/>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O37"/>
  <sheetViews>
    <sheetView zoomScalePageLayoutView="0" workbookViewId="0" topLeftCell="A1">
      <selection activeCell="A2" sqref="A2"/>
    </sheetView>
  </sheetViews>
  <sheetFormatPr defaultColWidth="9.140625" defaultRowHeight="12.75"/>
  <cols>
    <col min="1" max="1" width="21.421875" style="0" customWidth="1"/>
    <col min="2" max="3" width="7.7109375" style="0" customWidth="1"/>
    <col min="4" max="4" width="1.7109375" style="0" customWidth="1"/>
    <col min="5" max="6" width="7.7109375" style="0" customWidth="1"/>
    <col min="7" max="7" width="1.7109375" style="0" customWidth="1"/>
    <col min="8" max="11" width="7.7109375" style="0" customWidth="1"/>
    <col min="12" max="12" width="4.140625" style="0" customWidth="1"/>
  </cols>
  <sheetData>
    <row r="1" spans="1:15" ht="27" customHeight="1">
      <c r="A1" s="271" t="s">
        <v>234</v>
      </c>
      <c r="B1" s="255"/>
      <c r="C1" s="255"/>
      <c r="D1" s="255"/>
      <c r="E1" s="255"/>
      <c r="F1" s="255"/>
      <c r="G1" s="255"/>
      <c r="H1" s="255"/>
      <c r="I1" s="255"/>
      <c r="J1" s="255"/>
      <c r="K1" s="250"/>
      <c r="L1" s="248"/>
      <c r="M1" s="17"/>
      <c r="N1" s="17"/>
      <c r="O1" s="16"/>
    </row>
    <row r="2" spans="1:15" ht="12.75" customHeight="1">
      <c r="A2" s="23"/>
      <c r="B2" s="26"/>
      <c r="C2" s="26"/>
      <c r="D2" s="26"/>
      <c r="E2" s="26"/>
      <c r="F2" s="26"/>
      <c r="G2" s="26"/>
      <c r="H2" s="26"/>
      <c r="I2" s="26"/>
      <c r="J2" s="26"/>
      <c r="K2" s="17"/>
      <c r="L2" s="17"/>
      <c r="M2" s="17"/>
      <c r="N2" s="17"/>
      <c r="O2" s="16"/>
    </row>
    <row r="3" spans="1:15" ht="24.75" customHeight="1">
      <c r="A3" s="251" t="s">
        <v>17</v>
      </c>
      <c r="B3" s="251"/>
      <c r="C3" s="251"/>
      <c r="D3" s="251"/>
      <c r="E3" s="251"/>
      <c r="F3" s="251"/>
      <c r="G3" s="251"/>
      <c r="H3" s="251"/>
      <c r="I3" s="251"/>
      <c r="J3" s="251"/>
      <c r="K3" s="258"/>
      <c r="L3" s="17"/>
      <c r="M3" s="17"/>
      <c r="N3" s="17"/>
      <c r="O3" s="16"/>
    </row>
    <row r="4" spans="1:15" ht="18.75" customHeight="1">
      <c r="A4" s="15" t="s">
        <v>104</v>
      </c>
      <c r="B4" s="241" t="s">
        <v>29</v>
      </c>
      <c r="C4" s="241"/>
      <c r="D4" s="12"/>
      <c r="E4" s="241" t="s">
        <v>204</v>
      </c>
      <c r="F4" s="241"/>
      <c r="G4" s="12"/>
      <c r="H4" s="80" t="s">
        <v>28</v>
      </c>
      <c r="I4" s="80"/>
      <c r="J4" s="80"/>
      <c r="K4" s="80"/>
      <c r="L4" s="15"/>
      <c r="M4" s="12"/>
      <c r="N4" s="12"/>
      <c r="O4" s="12"/>
    </row>
    <row r="5" spans="1:15" ht="24.75" customHeight="1">
      <c r="A5" s="5" t="s">
        <v>113</v>
      </c>
      <c r="B5" s="10" t="s">
        <v>73</v>
      </c>
      <c r="C5" s="10" t="s">
        <v>74</v>
      </c>
      <c r="D5" s="10"/>
      <c r="E5" s="10" t="s">
        <v>73</v>
      </c>
      <c r="F5" s="10" t="s">
        <v>74</v>
      </c>
      <c r="G5" s="10"/>
      <c r="H5" s="10" t="s">
        <v>73</v>
      </c>
      <c r="I5" s="10" t="s">
        <v>74</v>
      </c>
      <c r="J5" s="45" t="s">
        <v>58</v>
      </c>
      <c r="K5" s="45" t="s">
        <v>102</v>
      </c>
      <c r="L5" s="53"/>
      <c r="M5" s="53"/>
      <c r="N5" s="52"/>
      <c r="O5" s="20"/>
    </row>
    <row r="6" spans="1:15" ht="18.75" customHeight="1">
      <c r="A6" s="103" t="s">
        <v>44</v>
      </c>
      <c r="B6" s="104">
        <f>B8+B9+B15+B20+B23+B26+B30+B33</f>
        <v>6871</v>
      </c>
      <c r="C6" s="104">
        <f>C8+C9+C15+C20+C23+C26+C30+C33</f>
        <v>3571</v>
      </c>
      <c r="D6" s="104"/>
      <c r="E6" s="104">
        <f>E8+E9+E15+E20+E23+E26+E30+E33</f>
        <v>41459</v>
      </c>
      <c r="F6" s="104">
        <f>F8+F9+F15+F20+F23+F26+F30+F33</f>
        <v>28599</v>
      </c>
      <c r="G6" s="104"/>
      <c r="H6" s="104">
        <f>H8+H9+H15+H20+H23+H26+H30+H33</f>
        <v>48330</v>
      </c>
      <c r="I6" s="104">
        <f>I8+I9+I15+I20+I23+I26+I30+I33</f>
        <v>32170</v>
      </c>
      <c r="J6" s="104">
        <f>J8+J9+J15+J20+J23+J26+J30+J33</f>
        <v>80500</v>
      </c>
      <c r="K6" s="104">
        <f>K8+K9+K15+K20+K23+K26+K30+K33</f>
        <v>100</v>
      </c>
      <c r="L6" s="53"/>
      <c r="M6" s="53"/>
      <c r="N6" s="52"/>
      <c r="O6" s="20"/>
    </row>
    <row r="7" spans="1:15" ht="18.75" customHeight="1">
      <c r="A7" s="57" t="s">
        <v>43</v>
      </c>
      <c r="B7" s="104">
        <f>B8</f>
        <v>1806</v>
      </c>
      <c r="C7" s="104">
        <f>C8</f>
        <v>736</v>
      </c>
      <c r="D7" s="100"/>
      <c r="E7" s="104">
        <f>E8</f>
        <v>9394</v>
      </c>
      <c r="F7" s="104">
        <f>F8</f>
        <v>6246</v>
      </c>
      <c r="G7" s="104"/>
      <c r="H7" s="104">
        <f aca="true" t="shared" si="0" ref="H7:I10">B7+E7</f>
        <v>11200</v>
      </c>
      <c r="I7" s="104">
        <f t="shared" si="0"/>
        <v>6982</v>
      </c>
      <c r="J7" s="104">
        <f aca="true" t="shared" si="1" ref="J7:J35">H7+I7</f>
        <v>18182</v>
      </c>
      <c r="K7" s="104">
        <f aca="true" t="shared" si="2" ref="K7:K35">(J7/J$6)*100</f>
        <v>22.58633540372671</v>
      </c>
      <c r="L7" s="1"/>
      <c r="M7" s="4"/>
      <c r="N7" s="1"/>
      <c r="O7" s="1"/>
    </row>
    <row r="8" spans="1:15" ht="12.75">
      <c r="A8" s="1" t="s">
        <v>75</v>
      </c>
      <c r="B8" s="4">
        <v>1806</v>
      </c>
      <c r="C8" s="4">
        <v>736</v>
      </c>
      <c r="D8" s="86"/>
      <c r="E8" s="4">
        <v>9394</v>
      </c>
      <c r="F8" s="4">
        <v>6246</v>
      </c>
      <c r="G8" s="4"/>
      <c r="H8" s="4">
        <f t="shared" si="0"/>
        <v>11200</v>
      </c>
      <c r="I8" s="4">
        <f t="shared" si="0"/>
        <v>6982</v>
      </c>
      <c r="J8" s="4">
        <f t="shared" si="1"/>
        <v>18182</v>
      </c>
      <c r="K8" s="19">
        <f t="shared" si="2"/>
        <v>22.58633540372671</v>
      </c>
      <c r="L8" s="1"/>
      <c r="M8" s="1"/>
      <c r="N8" s="1"/>
      <c r="O8" s="1"/>
    </row>
    <row r="9" spans="1:15" ht="18.75" customHeight="1">
      <c r="A9" s="14" t="s">
        <v>76</v>
      </c>
      <c r="B9" s="106">
        <f>B10+B11+B12+B13+B14</f>
        <v>1389</v>
      </c>
      <c r="C9" s="106">
        <f>C10+C11+C12+C13+C14</f>
        <v>753</v>
      </c>
      <c r="D9" s="106"/>
      <c r="E9" s="106">
        <f>E10+E11+E12+E13+E14</f>
        <v>7149</v>
      </c>
      <c r="F9" s="106">
        <f>F10+F11+F12+F13+F14</f>
        <v>5042</v>
      </c>
      <c r="G9" s="106"/>
      <c r="H9" s="106">
        <f t="shared" si="0"/>
        <v>8538</v>
      </c>
      <c r="I9" s="106">
        <f t="shared" si="0"/>
        <v>5795</v>
      </c>
      <c r="J9" s="106">
        <f t="shared" si="1"/>
        <v>14333</v>
      </c>
      <c r="K9" s="104">
        <f t="shared" si="2"/>
        <v>17.80496894409938</v>
      </c>
      <c r="L9" s="1"/>
      <c r="M9" s="1"/>
      <c r="N9" s="1"/>
      <c r="O9" s="1"/>
    </row>
    <row r="10" spans="1:15" ht="12.75">
      <c r="A10" s="11" t="s">
        <v>77</v>
      </c>
      <c r="B10" s="4">
        <v>228</v>
      </c>
      <c r="C10" s="4">
        <v>112</v>
      </c>
      <c r="D10" s="86"/>
      <c r="E10" s="4">
        <v>1483</v>
      </c>
      <c r="F10" s="4">
        <v>1048</v>
      </c>
      <c r="G10" s="4"/>
      <c r="H10" s="4">
        <f t="shared" si="0"/>
        <v>1711</v>
      </c>
      <c r="I10" s="4">
        <f t="shared" si="0"/>
        <v>1160</v>
      </c>
      <c r="J10" s="4">
        <f t="shared" si="1"/>
        <v>2871</v>
      </c>
      <c r="K10" s="19">
        <f t="shared" si="2"/>
        <v>3.566459627329192</v>
      </c>
      <c r="L10" s="1"/>
      <c r="M10" s="1"/>
      <c r="N10" s="1"/>
      <c r="O10" s="1"/>
    </row>
    <row r="11" spans="1:15" ht="12.75">
      <c r="A11" s="3" t="s">
        <v>78</v>
      </c>
      <c r="B11" s="4">
        <v>324</v>
      </c>
      <c r="C11" s="4">
        <v>190</v>
      </c>
      <c r="D11" s="86"/>
      <c r="E11" s="4">
        <v>1125</v>
      </c>
      <c r="F11" s="4">
        <v>838</v>
      </c>
      <c r="G11" s="4"/>
      <c r="H11" s="4">
        <f aca="true" t="shared" si="3" ref="H11:I14">B11+E11</f>
        <v>1449</v>
      </c>
      <c r="I11" s="4">
        <f t="shared" si="3"/>
        <v>1028</v>
      </c>
      <c r="J11" s="4">
        <f t="shared" si="1"/>
        <v>2477</v>
      </c>
      <c r="K11" s="19">
        <f t="shared" si="2"/>
        <v>3.077018633540373</v>
      </c>
      <c r="L11" s="1"/>
      <c r="M11" s="1"/>
      <c r="N11" s="1"/>
      <c r="O11" s="1"/>
    </row>
    <row r="12" spans="1:15" ht="12.75">
      <c r="A12" s="3" t="s">
        <v>79</v>
      </c>
      <c r="B12" s="4">
        <v>364</v>
      </c>
      <c r="C12" s="4">
        <v>220</v>
      </c>
      <c r="D12" s="86"/>
      <c r="E12" s="4">
        <v>2116</v>
      </c>
      <c r="F12" s="4">
        <v>1557</v>
      </c>
      <c r="G12" s="4"/>
      <c r="H12" s="4">
        <f t="shared" si="3"/>
        <v>2480</v>
      </c>
      <c r="I12" s="4">
        <f t="shared" si="3"/>
        <v>1777</v>
      </c>
      <c r="J12" s="4">
        <f t="shared" si="1"/>
        <v>4257</v>
      </c>
      <c r="K12" s="19">
        <f t="shared" si="2"/>
        <v>5.2881987577639755</v>
      </c>
      <c r="L12" s="1"/>
      <c r="M12" s="4"/>
      <c r="N12" s="1"/>
      <c r="O12" s="1"/>
    </row>
    <row r="13" spans="1:15" ht="12.75">
      <c r="A13" s="3" t="s">
        <v>149</v>
      </c>
      <c r="B13" s="4">
        <v>182</v>
      </c>
      <c r="C13" s="4">
        <v>87</v>
      </c>
      <c r="D13" s="86"/>
      <c r="E13" s="4">
        <v>1199</v>
      </c>
      <c r="F13" s="4">
        <v>809</v>
      </c>
      <c r="G13" s="4"/>
      <c r="H13" s="4">
        <f t="shared" si="3"/>
        <v>1381</v>
      </c>
      <c r="I13" s="4">
        <f t="shared" si="3"/>
        <v>896</v>
      </c>
      <c r="J13" s="4">
        <f t="shared" si="1"/>
        <v>2277</v>
      </c>
      <c r="K13" s="19">
        <f t="shared" si="2"/>
        <v>2.8285714285714287</v>
      </c>
      <c r="L13" s="1"/>
      <c r="M13" s="1"/>
      <c r="N13" s="1"/>
      <c r="O13" s="1"/>
    </row>
    <row r="14" spans="1:15" ht="12.75">
      <c r="A14" s="3" t="s">
        <v>80</v>
      </c>
      <c r="B14" s="4">
        <v>291</v>
      </c>
      <c r="C14" s="4">
        <v>144</v>
      </c>
      <c r="D14" s="86"/>
      <c r="E14" s="4">
        <v>1226</v>
      </c>
      <c r="F14" s="4">
        <v>790</v>
      </c>
      <c r="G14" s="4"/>
      <c r="H14" s="4">
        <f t="shared" si="3"/>
        <v>1517</v>
      </c>
      <c r="I14" s="4">
        <f t="shared" si="3"/>
        <v>934</v>
      </c>
      <c r="J14" s="4">
        <f t="shared" si="1"/>
        <v>2451</v>
      </c>
      <c r="K14" s="19">
        <f t="shared" si="2"/>
        <v>3.04472049689441</v>
      </c>
      <c r="L14" s="1"/>
      <c r="M14" s="1"/>
      <c r="N14" s="1"/>
      <c r="O14" s="1"/>
    </row>
    <row r="15" spans="1:11" ht="18.75" customHeight="1">
      <c r="A15" s="83" t="s">
        <v>81</v>
      </c>
      <c r="B15" s="106">
        <f>B16+B17+B18+B19</f>
        <v>473</v>
      </c>
      <c r="C15" s="106">
        <f>C16+C17+C18+C19</f>
        <v>290</v>
      </c>
      <c r="D15" s="106"/>
      <c r="E15" s="106">
        <f>E16+E17+E18+E19</f>
        <v>3319</v>
      </c>
      <c r="F15" s="106">
        <f>F16+F17+F18+F19</f>
        <v>2245</v>
      </c>
      <c r="G15" s="106"/>
      <c r="H15" s="106">
        <f>B15+E15</f>
        <v>3792</v>
      </c>
      <c r="I15" s="106">
        <f>C15+F15</f>
        <v>2535</v>
      </c>
      <c r="J15" s="106">
        <f t="shared" si="1"/>
        <v>6327</v>
      </c>
      <c r="K15" s="104">
        <f t="shared" si="2"/>
        <v>7.859627329192547</v>
      </c>
    </row>
    <row r="16" spans="1:11" ht="12.75">
      <c r="A16" s="3" t="s">
        <v>82</v>
      </c>
      <c r="B16" s="4">
        <v>184</v>
      </c>
      <c r="C16" s="4">
        <v>106</v>
      </c>
      <c r="D16" s="86"/>
      <c r="E16" s="4">
        <v>1445</v>
      </c>
      <c r="F16" s="4">
        <v>921</v>
      </c>
      <c r="G16" s="4"/>
      <c r="H16" s="4">
        <f>B16+E16</f>
        <v>1629</v>
      </c>
      <c r="I16" s="4">
        <f>C16+F16</f>
        <v>1027</v>
      </c>
      <c r="J16" s="4">
        <f t="shared" si="1"/>
        <v>2656</v>
      </c>
      <c r="K16" s="19">
        <f t="shared" si="2"/>
        <v>3.2993788819875776</v>
      </c>
    </row>
    <row r="17" spans="1:11" ht="12.75">
      <c r="A17" s="3" t="s">
        <v>83</v>
      </c>
      <c r="B17" s="4">
        <v>135</v>
      </c>
      <c r="C17" s="4">
        <v>85</v>
      </c>
      <c r="D17" s="86"/>
      <c r="E17" s="4">
        <v>633</v>
      </c>
      <c r="F17" s="4">
        <v>463</v>
      </c>
      <c r="G17" s="4"/>
      <c r="H17" s="4">
        <f aca="true" t="shared" si="4" ref="H17:I19">B17+E17</f>
        <v>768</v>
      </c>
      <c r="I17" s="4">
        <f t="shared" si="4"/>
        <v>548</v>
      </c>
      <c r="J17" s="4">
        <f t="shared" si="1"/>
        <v>1316</v>
      </c>
      <c r="K17" s="19">
        <f t="shared" si="2"/>
        <v>1.634782608695652</v>
      </c>
    </row>
    <row r="18" spans="1:11" ht="12.75">
      <c r="A18" s="3" t="s">
        <v>84</v>
      </c>
      <c r="B18" s="4">
        <v>139</v>
      </c>
      <c r="C18" s="4">
        <v>90</v>
      </c>
      <c r="D18" s="86"/>
      <c r="E18" s="4">
        <v>978</v>
      </c>
      <c r="F18" s="4">
        <v>684</v>
      </c>
      <c r="G18" s="4"/>
      <c r="H18" s="4">
        <f t="shared" si="4"/>
        <v>1117</v>
      </c>
      <c r="I18" s="4">
        <f t="shared" si="4"/>
        <v>774</v>
      </c>
      <c r="J18" s="4">
        <f t="shared" si="1"/>
        <v>1891</v>
      </c>
      <c r="K18" s="19">
        <f t="shared" si="2"/>
        <v>2.3490683229813665</v>
      </c>
    </row>
    <row r="19" spans="1:11" ht="12.75">
      <c r="A19" s="3" t="s">
        <v>85</v>
      </c>
      <c r="B19" s="4">
        <v>15</v>
      </c>
      <c r="C19" s="4">
        <v>9</v>
      </c>
      <c r="D19" s="86"/>
      <c r="E19" s="4">
        <v>263</v>
      </c>
      <c r="F19" s="4">
        <v>177</v>
      </c>
      <c r="G19" s="4"/>
      <c r="H19" s="4">
        <f t="shared" si="4"/>
        <v>278</v>
      </c>
      <c r="I19" s="4">
        <f t="shared" si="4"/>
        <v>186</v>
      </c>
      <c r="J19" s="4">
        <f t="shared" si="1"/>
        <v>464</v>
      </c>
      <c r="K19" s="19">
        <f t="shared" si="2"/>
        <v>0.5763975155279503</v>
      </c>
    </row>
    <row r="20" spans="1:11" ht="18.75" customHeight="1">
      <c r="A20" s="83" t="s">
        <v>86</v>
      </c>
      <c r="B20" s="106">
        <f>B21+B22</f>
        <v>1132</v>
      </c>
      <c r="C20" s="106">
        <f>C21+C22</f>
        <v>573</v>
      </c>
      <c r="D20" s="107"/>
      <c r="E20" s="106">
        <f>E21+E22</f>
        <v>6083</v>
      </c>
      <c r="F20" s="106">
        <f>F21+F22</f>
        <v>4178</v>
      </c>
      <c r="G20" s="106"/>
      <c r="H20" s="106">
        <f aca="true" t="shared" si="5" ref="H20:H35">B20+E20</f>
        <v>7215</v>
      </c>
      <c r="I20" s="106">
        <f aca="true" t="shared" si="6" ref="I20:I35">C20+F20</f>
        <v>4751</v>
      </c>
      <c r="J20" s="106">
        <f t="shared" si="1"/>
        <v>11966</v>
      </c>
      <c r="K20" s="104">
        <f t="shared" si="2"/>
        <v>14.864596273291925</v>
      </c>
    </row>
    <row r="21" spans="1:11" ht="12.75">
      <c r="A21" s="3" t="s">
        <v>87</v>
      </c>
      <c r="B21" s="4">
        <v>71</v>
      </c>
      <c r="C21" s="4">
        <v>46</v>
      </c>
      <c r="D21" s="86"/>
      <c r="E21" s="4">
        <v>654</v>
      </c>
      <c r="F21" s="4">
        <v>445</v>
      </c>
      <c r="G21" s="4"/>
      <c r="H21" s="4">
        <f t="shared" si="5"/>
        <v>725</v>
      </c>
      <c r="I21" s="4">
        <f t="shared" si="6"/>
        <v>491</v>
      </c>
      <c r="J21" s="4">
        <f t="shared" si="1"/>
        <v>1216</v>
      </c>
      <c r="K21" s="19">
        <f t="shared" si="2"/>
        <v>1.51055900621118</v>
      </c>
    </row>
    <row r="22" spans="1:11" ht="12.75">
      <c r="A22" s="21" t="s">
        <v>88</v>
      </c>
      <c r="B22" s="4">
        <v>1061</v>
      </c>
      <c r="C22" s="4">
        <v>527</v>
      </c>
      <c r="D22" s="86"/>
      <c r="E22" s="4">
        <v>5429</v>
      </c>
      <c r="F22" s="4">
        <v>3733</v>
      </c>
      <c r="G22" s="4"/>
      <c r="H22" s="4">
        <f t="shared" si="5"/>
        <v>6490</v>
      </c>
      <c r="I22" s="4">
        <f t="shared" si="6"/>
        <v>4260</v>
      </c>
      <c r="J22" s="4">
        <f t="shared" si="1"/>
        <v>10750</v>
      </c>
      <c r="K22" s="19">
        <f t="shared" si="2"/>
        <v>13.354037267080745</v>
      </c>
    </row>
    <row r="23" spans="1:11" ht="15" customHeight="1">
      <c r="A23" s="83" t="s">
        <v>89</v>
      </c>
      <c r="B23" s="106">
        <f>B24+B25</f>
        <v>1253</v>
      </c>
      <c r="C23" s="106">
        <f>C24+C25</f>
        <v>700</v>
      </c>
      <c r="D23" s="107"/>
      <c r="E23" s="106">
        <f>E24+E25</f>
        <v>8430</v>
      </c>
      <c r="F23" s="106">
        <f>F24+F25</f>
        <v>5903</v>
      </c>
      <c r="G23" s="4"/>
      <c r="H23" s="106">
        <f t="shared" si="5"/>
        <v>9683</v>
      </c>
      <c r="I23" s="106">
        <f t="shared" si="6"/>
        <v>6603</v>
      </c>
      <c r="J23" s="106">
        <f t="shared" si="1"/>
        <v>16286</v>
      </c>
      <c r="K23" s="104">
        <f t="shared" si="2"/>
        <v>20.23105590062112</v>
      </c>
    </row>
    <row r="24" spans="1:11" ht="12.75">
      <c r="A24" s="3" t="s">
        <v>90</v>
      </c>
      <c r="B24" s="4">
        <v>171</v>
      </c>
      <c r="C24" s="4">
        <v>68</v>
      </c>
      <c r="D24" s="86"/>
      <c r="E24" s="4">
        <v>1146</v>
      </c>
      <c r="F24" s="4">
        <v>834</v>
      </c>
      <c r="G24" s="4"/>
      <c r="H24" s="4">
        <f t="shared" si="5"/>
        <v>1317</v>
      </c>
      <c r="I24" s="4">
        <f t="shared" si="6"/>
        <v>902</v>
      </c>
      <c r="J24" s="4">
        <f t="shared" si="1"/>
        <v>2219</v>
      </c>
      <c r="K24" s="19">
        <f t="shared" si="2"/>
        <v>2.756521739130435</v>
      </c>
    </row>
    <row r="25" spans="1:11" ht="12.75">
      <c r="A25" s="3" t="s">
        <v>91</v>
      </c>
      <c r="B25" s="4">
        <v>1082</v>
      </c>
      <c r="C25" s="4">
        <v>632</v>
      </c>
      <c r="D25" s="86"/>
      <c r="E25" s="4">
        <v>7284</v>
      </c>
      <c r="F25" s="4">
        <v>5069</v>
      </c>
      <c r="G25" s="4"/>
      <c r="H25" s="4">
        <f t="shared" si="5"/>
        <v>8366</v>
      </c>
      <c r="I25" s="4">
        <f t="shared" si="6"/>
        <v>5701</v>
      </c>
      <c r="J25" s="4">
        <f t="shared" si="1"/>
        <v>14067</v>
      </c>
      <c r="K25" s="19">
        <f t="shared" si="2"/>
        <v>17.474534161490684</v>
      </c>
    </row>
    <row r="26" spans="1:11" ht="18.75" customHeight="1">
      <c r="A26" s="83" t="s">
        <v>92</v>
      </c>
      <c r="B26" s="106">
        <f>B27+B28+B29</f>
        <v>489</v>
      </c>
      <c r="C26" s="106">
        <f>C27+C28+C29</f>
        <v>286</v>
      </c>
      <c r="D26" s="107"/>
      <c r="E26" s="106">
        <f>E27+E28+E29</f>
        <v>3539</v>
      </c>
      <c r="F26" s="106">
        <f>F27+F28+F29</f>
        <v>2189</v>
      </c>
      <c r="G26" s="106"/>
      <c r="H26" s="106">
        <f t="shared" si="5"/>
        <v>4028</v>
      </c>
      <c r="I26" s="106">
        <f t="shared" si="6"/>
        <v>2475</v>
      </c>
      <c r="J26" s="106">
        <f t="shared" si="1"/>
        <v>6503</v>
      </c>
      <c r="K26" s="104">
        <f t="shared" si="2"/>
        <v>8.078260869565218</v>
      </c>
    </row>
    <row r="27" spans="1:11" ht="12.75">
      <c r="A27" s="3" t="s">
        <v>93</v>
      </c>
      <c r="B27" s="4">
        <v>138</v>
      </c>
      <c r="C27" s="4">
        <v>73</v>
      </c>
      <c r="D27" s="86"/>
      <c r="E27" s="4">
        <v>1014</v>
      </c>
      <c r="F27" s="4">
        <v>664</v>
      </c>
      <c r="G27" s="4"/>
      <c r="H27" s="4">
        <f t="shared" si="5"/>
        <v>1152</v>
      </c>
      <c r="I27" s="4">
        <f t="shared" si="6"/>
        <v>737</v>
      </c>
      <c r="J27" s="4">
        <f t="shared" si="1"/>
        <v>1889</v>
      </c>
      <c r="K27" s="19">
        <f t="shared" si="2"/>
        <v>2.346583850931677</v>
      </c>
    </row>
    <row r="28" spans="1:11" ht="12.75">
      <c r="A28" s="1" t="s">
        <v>94</v>
      </c>
      <c r="B28" s="4">
        <v>162</v>
      </c>
      <c r="C28" s="4">
        <v>115</v>
      </c>
      <c r="D28" s="86"/>
      <c r="E28" s="4">
        <v>1243</v>
      </c>
      <c r="F28" s="4">
        <v>736</v>
      </c>
      <c r="G28" s="4"/>
      <c r="H28" s="4">
        <f t="shared" si="5"/>
        <v>1405</v>
      </c>
      <c r="I28" s="4">
        <f t="shared" si="6"/>
        <v>851</v>
      </c>
      <c r="J28" s="4">
        <f t="shared" si="1"/>
        <v>2256</v>
      </c>
      <c r="K28" s="19">
        <f t="shared" si="2"/>
        <v>2.8024844720496893</v>
      </c>
    </row>
    <row r="29" spans="1:11" ht="12.75">
      <c r="A29" s="1" t="s">
        <v>95</v>
      </c>
      <c r="B29" s="4">
        <v>189</v>
      </c>
      <c r="C29" s="4">
        <v>98</v>
      </c>
      <c r="D29" s="86"/>
      <c r="E29" s="4">
        <v>1282</v>
      </c>
      <c r="F29" s="4">
        <v>789</v>
      </c>
      <c r="G29" s="4"/>
      <c r="H29" s="4">
        <f t="shared" si="5"/>
        <v>1471</v>
      </c>
      <c r="I29" s="4">
        <f t="shared" si="6"/>
        <v>887</v>
      </c>
      <c r="J29" s="4">
        <f t="shared" si="1"/>
        <v>2358</v>
      </c>
      <c r="K29" s="19">
        <f t="shared" si="2"/>
        <v>2.929192546583851</v>
      </c>
    </row>
    <row r="30" spans="1:11" ht="18.75" customHeight="1">
      <c r="A30" s="14" t="s">
        <v>96</v>
      </c>
      <c r="B30" s="106">
        <f>B31+B32</f>
        <v>173</v>
      </c>
      <c r="C30" s="106">
        <f>C31+C32</f>
        <v>121</v>
      </c>
      <c r="D30" s="107"/>
      <c r="E30" s="106">
        <f>E31+E32</f>
        <v>1610</v>
      </c>
      <c r="F30" s="106">
        <f>F31+F32</f>
        <v>1140</v>
      </c>
      <c r="G30" s="106"/>
      <c r="H30" s="106">
        <f t="shared" si="5"/>
        <v>1783</v>
      </c>
      <c r="I30" s="106">
        <f t="shared" si="6"/>
        <v>1261</v>
      </c>
      <c r="J30" s="106">
        <f t="shared" si="1"/>
        <v>3044</v>
      </c>
      <c r="K30" s="104">
        <f t="shared" si="2"/>
        <v>3.7813664596273293</v>
      </c>
    </row>
    <row r="31" spans="1:11" ht="12.75">
      <c r="A31" s="1" t="s">
        <v>97</v>
      </c>
      <c r="B31" s="4">
        <v>137</v>
      </c>
      <c r="C31" s="4">
        <v>91</v>
      </c>
      <c r="D31" s="86"/>
      <c r="E31" s="4">
        <v>1026</v>
      </c>
      <c r="F31" s="4">
        <v>718</v>
      </c>
      <c r="G31" s="4"/>
      <c r="H31" s="4">
        <f t="shared" si="5"/>
        <v>1163</v>
      </c>
      <c r="I31" s="4">
        <f t="shared" si="6"/>
        <v>809</v>
      </c>
      <c r="J31" s="4">
        <f t="shared" si="1"/>
        <v>1972</v>
      </c>
      <c r="K31" s="19">
        <f t="shared" si="2"/>
        <v>2.449689440993789</v>
      </c>
    </row>
    <row r="32" spans="1:11" ht="12.75">
      <c r="A32" s="1" t="s">
        <v>98</v>
      </c>
      <c r="B32" s="4">
        <v>36</v>
      </c>
      <c r="C32" s="4">
        <v>30</v>
      </c>
      <c r="D32" s="86"/>
      <c r="E32" s="4">
        <v>584</v>
      </c>
      <c r="F32" s="4">
        <v>422</v>
      </c>
      <c r="G32" s="4"/>
      <c r="H32" s="4">
        <f t="shared" si="5"/>
        <v>620</v>
      </c>
      <c r="I32" s="4">
        <f t="shared" si="6"/>
        <v>452</v>
      </c>
      <c r="J32" s="4">
        <f t="shared" si="1"/>
        <v>1072</v>
      </c>
      <c r="K32" s="19">
        <f t="shared" si="2"/>
        <v>1.3316770186335405</v>
      </c>
    </row>
    <row r="33" spans="1:11" ht="18.75" customHeight="1">
      <c r="A33" s="14" t="s">
        <v>99</v>
      </c>
      <c r="B33" s="106">
        <f>B34+B35</f>
        <v>156</v>
      </c>
      <c r="C33" s="106">
        <f>C34+C35</f>
        <v>112</v>
      </c>
      <c r="D33" s="107"/>
      <c r="E33" s="106">
        <f>E34+E35</f>
        <v>1935</v>
      </c>
      <c r="F33" s="106">
        <f>F34+F35</f>
        <v>1656</v>
      </c>
      <c r="G33" s="106"/>
      <c r="H33" s="106">
        <f t="shared" si="5"/>
        <v>2091</v>
      </c>
      <c r="I33" s="106">
        <f t="shared" si="6"/>
        <v>1768</v>
      </c>
      <c r="J33" s="106">
        <f t="shared" si="1"/>
        <v>3859</v>
      </c>
      <c r="K33" s="104">
        <f t="shared" si="2"/>
        <v>4.793788819875776</v>
      </c>
    </row>
    <row r="34" spans="1:11" ht="12.75">
      <c r="A34" s="1" t="s">
        <v>100</v>
      </c>
      <c r="B34" s="4">
        <v>86</v>
      </c>
      <c r="C34" s="4">
        <v>73</v>
      </c>
      <c r="D34" s="86"/>
      <c r="E34" s="4">
        <v>1026</v>
      </c>
      <c r="F34" s="4">
        <v>973</v>
      </c>
      <c r="G34" s="4"/>
      <c r="H34" s="4">
        <f t="shared" si="5"/>
        <v>1112</v>
      </c>
      <c r="I34" s="4">
        <f t="shared" si="6"/>
        <v>1046</v>
      </c>
      <c r="J34" s="4">
        <f t="shared" si="1"/>
        <v>2158</v>
      </c>
      <c r="K34" s="19">
        <f t="shared" si="2"/>
        <v>2.680745341614907</v>
      </c>
    </row>
    <row r="35" spans="1:11" ht="12.75">
      <c r="A35" s="2" t="s">
        <v>101</v>
      </c>
      <c r="B35" s="59">
        <v>70</v>
      </c>
      <c r="C35" s="59">
        <v>39</v>
      </c>
      <c r="D35" s="89"/>
      <c r="E35" s="59">
        <v>909</v>
      </c>
      <c r="F35" s="59">
        <v>683</v>
      </c>
      <c r="G35" s="59"/>
      <c r="H35" s="59">
        <f t="shared" si="5"/>
        <v>979</v>
      </c>
      <c r="I35" s="59">
        <f t="shared" si="6"/>
        <v>722</v>
      </c>
      <c r="J35" s="59">
        <f t="shared" si="1"/>
        <v>1701</v>
      </c>
      <c r="K35" s="59">
        <f t="shared" si="2"/>
        <v>2.11304347826087</v>
      </c>
    </row>
    <row r="36" spans="1:15" ht="24" customHeight="1">
      <c r="A36" s="90"/>
      <c r="B36" s="19"/>
      <c r="C36" s="19"/>
      <c r="D36" s="19"/>
      <c r="E36" s="19"/>
      <c r="F36" s="19"/>
      <c r="G36" s="19"/>
      <c r="H36" s="19"/>
      <c r="I36" s="19"/>
      <c r="J36" s="19"/>
      <c r="K36" s="6"/>
      <c r="L36" s="6"/>
      <c r="M36" s="6"/>
      <c r="N36" s="6"/>
      <c r="O36" s="6"/>
    </row>
    <row r="37" spans="1:15" ht="34.5" customHeight="1">
      <c r="A37" s="254" t="s">
        <v>205</v>
      </c>
      <c r="B37" s="255"/>
      <c r="C37" s="255"/>
      <c r="D37" s="255"/>
      <c r="E37" s="255"/>
      <c r="F37" s="255"/>
      <c r="G37" s="255"/>
      <c r="H37" s="255"/>
      <c r="I37" s="255"/>
      <c r="J37" s="255"/>
      <c r="K37" s="248"/>
      <c r="L37" s="248"/>
      <c r="M37" s="54"/>
      <c r="N37" s="54"/>
      <c r="O37" s="54"/>
    </row>
  </sheetData>
  <sheetProtection/>
  <mergeCells count="5">
    <mergeCell ref="A37:L37"/>
    <mergeCell ref="A1:L1"/>
    <mergeCell ref="B4:C4"/>
    <mergeCell ref="E4:F4"/>
    <mergeCell ref="A3:K3"/>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K37"/>
  <sheetViews>
    <sheetView zoomScalePageLayoutView="0" workbookViewId="0" topLeftCell="A1">
      <selection activeCell="A2" sqref="A2"/>
    </sheetView>
  </sheetViews>
  <sheetFormatPr defaultColWidth="9.140625" defaultRowHeight="12.75"/>
  <cols>
    <col min="1" max="1" width="21.421875" style="0" customWidth="1"/>
    <col min="2" max="3" width="7.7109375" style="0" customWidth="1"/>
    <col min="4" max="4" width="1.7109375" style="0" customWidth="1"/>
    <col min="5" max="6" width="7.7109375" style="0" customWidth="1"/>
    <col min="7" max="7" width="1.7109375" style="0" customWidth="1"/>
    <col min="8" max="11" width="7.7109375" style="0" customWidth="1"/>
  </cols>
  <sheetData>
    <row r="1" spans="1:11" ht="27" customHeight="1">
      <c r="A1" s="271" t="s">
        <v>235</v>
      </c>
      <c r="B1" s="255"/>
      <c r="C1" s="255"/>
      <c r="D1" s="255"/>
      <c r="E1" s="255"/>
      <c r="F1" s="255"/>
      <c r="G1" s="255"/>
      <c r="H1" s="255"/>
      <c r="I1" s="255"/>
      <c r="J1" s="255"/>
      <c r="K1" s="250"/>
    </row>
    <row r="2" spans="1:10" ht="7.5" customHeight="1">
      <c r="A2" s="23"/>
      <c r="B2" s="26"/>
      <c r="C2" s="26"/>
      <c r="D2" s="26"/>
      <c r="E2" s="26"/>
      <c r="F2" s="26"/>
      <c r="G2" s="26"/>
      <c r="H2" s="26"/>
      <c r="I2" s="26"/>
      <c r="J2" s="26"/>
    </row>
    <row r="3" spans="1:11" ht="24.75" customHeight="1">
      <c r="A3" s="251" t="s">
        <v>18</v>
      </c>
      <c r="B3" s="251"/>
      <c r="C3" s="251"/>
      <c r="D3" s="251"/>
      <c r="E3" s="251"/>
      <c r="F3" s="251"/>
      <c r="G3" s="251"/>
      <c r="H3" s="251"/>
      <c r="I3" s="251"/>
      <c r="J3" s="251"/>
      <c r="K3" s="258"/>
    </row>
    <row r="4" spans="1:11" ht="16.5" customHeight="1">
      <c r="A4" s="15" t="s">
        <v>104</v>
      </c>
      <c r="B4" s="241" t="s">
        <v>29</v>
      </c>
      <c r="C4" s="241"/>
      <c r="D4" s="12"/>
      <c r="E4" s="241" t="s">
        <v>204</v>
      </c>
      <c r="F4" s="241"/>
      <c r="G4" s="12"/>
      <c r="H4" s="241" t="s">
        <v>28</v>
      </c>
      <c r="I4" s="241"/>
      <c r="J4" s="241"/>
      <c r="K4" s="182"/>
    </row>
    <row r="5" spans="1:11" ht="25.5" customHeight="1">
      <c r="A5" s="5" t="s">
        <v>113</v>
      </c>
      <c r="B5" s="10" t="s">
        <v>73</v>
      </c>
      <c r="C5" s="10" t="s">
        <v>74</v>
      </c>
      <c r="D5" s="10"/>
      <c r="E5" s="10" t="s">
        <v>73</v>
      </c>
      <c r="F5" s="10" t="s">
        <v>74</v>
      </c>
      <c r="G5" s="10"/>
      <c r="H5" s="10" t="s">
        <v>73</v>
      </c>
      <c r="I5" s="10" t="s">
        <v>74</v>
      </c>
      <c r="J5" s="45" t="s">
        <v>58</v>
      </c>
      <c r="K5" s="45" t="s">
        <v>102</v>
      </c>
    </row>
    <row r="6" spans="1:11" ht="18.75" customHeight="1">
      <c r="A6" s="103" t="s">
        <v>44</v>
      </c>
      <c r="B6" s="104">
        <f>B8+B9+B15+B20+B23+B26+B30+B33</f>
        <v>9657</v>
      </c>
      <c r="C6" s="104">
        <f>C8+C9+C15+C20+C23+C26+C30+C33</f>
        <v>3708</v>
      </c>
      <c r="D6" s="104"/>
      <c r="E6" s="104">
        <f>E8+E9+E15+E20+E23+E26+E30+E33</f>
        <v>21793</v>
      </c>
      <c r="F6" s="104">
        <f>F8+F9+F15+F20+F23+F26+F30+F33</f>
        <v>9698</v>
      </c>
      <c r="G6" s="104"/>
      <c r="H6" s="104">
        <f>H8+H9+H15+H20+H23+H26+H30+H33</f>
        <v>31450</v>
      </c>
      <c r="I6" s="104">
        <f>I8+I9+I15+I20+I23+I26+I30+I33</f>
        <v>13406</v>
      </c>
      <c r="J6" s="104">
        <f>J8+J9+J15+J20+J23+J26+J30+J33</f>
        <v>44856</v>
      </c>
      <c r="K6" s="104">
        <f>K8+K9+K15+K20+K23+K26+K30+K33</f>
        <v>99.99999999999999</v>
      </c>
    </row>
    <row r="7" spans="1:11" ht="18.75" customHeight="1">
      <c r="A7" s="57" t="s">
        <v>43</v>
      </c>
      <c r="B7" s="104">
        <f>B8</f>
        <v>2522</v>
      </c>
      <c r="C7" s="104">
        <f>C8</f>
        <v>701</v>
      </c>
      <c r="D7" s="100"/>
      <c r="E7" s="104">
        <f>E8</f>
        <v>5009</v>
      </c>
      <c r="F7" s="104">
        <f>F8</f>
        <v>2072</v>
      </c>
      <c r="G7" s="104"/>
      <c r="H7" s="104">
        <f>B7+E7</f>
        <v>7531</v>
      </c>
      <c r="I7" s="104">
        <f aca="true" t="shared" si="0" ref="H7:I10">C7+F7</f>
        <v>2773</v>
      </c>
      <c r="J7" s="104">
        <f aca="true" t="shared" si="1" ref="J7:J35">H7+I7</f>
        <v>10304</v>
      </c>
      <c r="K7" s="104">
        <f aca="true" t="shared" si="2" ref="K7:K35">(J7/J$6)*100</f>
        <v>22.971285892634207</v>
      </c>
    </row>
    <row r="8" spans="1:11" ht="12.75">
      <c r="A8" s="1" t="s">
        <v>75</v>
      </c>
      <c r="B8" s="4">
        <v>2522</v>
      </c>
      <c r="C8" s="4">
        <v>701</v>
      </c>
      <c r="D8" s="86"/>
      <c r="E8" s="4">
        <v>5009</v>
      </c>
      <c r="F8" s="4">
        <v>2072</v>
      </c>
      <c r="G8" s="86"/>
      <c r="H8" s="4">
        <f t="shared" si="0"/>
        <v>7531</v>
      </c>
      <c r="I8" s="4">
        <f>C8+F8</f>
        <v>2773</v>
      </c>
      <c r="J8" s="4">
        <f t="shared" si="1"/>
        <v>10304</v>
      </c>
      <c r="K8" s="19">
        <f>(J8/J$6)*100</f>
        <v>22.971285892634207</v>
      </c>
    </row>
    <row r="9" spans="1:11" ht="18.75" customHeight="1">
      <c r="A9" s="14" t="s">
        <v>76</v>
      </c>
      <c r="B9" s="106">
        <f>B10+B11+B12+B13+B14</f>
        <v>2039</v>
      </c>
      <c r="C9" s="106">
        <f>C10+C11+C12+C13+C14</f>
        <v>934</v>
      </c>
      <c r="D9" s="106"/>
      <c r="E9" s="106">
        <f>E10+E11+E12+E13+E14</f>
        <v>3935</v>
      </c>
      <c r="F9" s="106">
        <f>F10+F11+F12+F13+F14</f>
        <v>1803</v>
      </c>
      <c r="G9" s="106"/>
      <c r="H9" s="106">
        <f t="shared" si="0"/>
        <v>5974</v>
      </c>
      <c r="I9" s="106">
        <f t="shared" si="0"/>
        <v>2737</v>
      </c>
      <c r="J9" s="106">
        <f t="shared" si="1"/>
        <v>8711</v>
      </c>
      <c r="K9" s="104">
        <f t="shared" si="2"/>
        <v>19.4199215266631</v>
      </c>
    </row>
    <row r="10" spans="1:11" ht="12.75">
      <c r="A10" s="11" t="s">
        <v>77</v>
      </c>
      <c r="B10" s="4">
        <v>266</v>
      </c>
      <c r="C10" s="4">
        <v>107</v>
      </c>
      <c r="D10" s="86"/>
      <c r="E10" s="4">
        <v>685</v>
      </c>
      <c r="F10" s="4">
        <v>301</v>
      </c>
      <c r="G10" s="86"/>
      <c r="H10" s="4">
        <f t="shared" si="0"/>
        <v>951</v>
      </c>
      <c r="I10" s="4">
        <f t="shared" si="0"/>
        <v>408</v>
      </c>
      <c r="J10" s="4">
        <f t="shared" si="1"/>
        <v>1359</v>
      </c>
      <c r="K10" s="19">
        <f t="shared" si="2"/>
        <v>3.0296950240770464</v>
      </c>
    </row>
    <row r="11" spans="1:11" ht="12.75">
      <c r="A11" s="3" t="s">
        <v>78</v>
      </c>
      <c r="B11" s="4">
        <v>485</v>
      </c>
      <c r="C11" s="4">
        <v>242</v>
      </c>
      <c r="D11" s="86"/>
      <c r="E11" s="4">
        <v>659</v>
      </c>
      <c r="F11" s="4">
        <v>324</v>
      </c>
      <c r="G11" s="86"/>
      <c r="H11" s="4">
        <f aca="true" t="shared" si="3" ref="H11:I14">B11+E11</f>
        <v>1144</v>
      </c>
      <c r="I11" s="4">
        <f t="shared" si="3"/>
        <v>566</v>
      </c>
      <c r="J11" s="4">
        <f t="shared" si="1"/>
        <v>1710</v>
      </c>
      <c r="K11" s="19">
        <f t="shared" si="2"/>
        <v>3.812199036918138</v>
      </c>
    </row>
    <row r="12" spans="1:11" ht="12.75">
      <c r="A12" s="3" t="s">
        <v>79</v>
      </c>
      <c r="B12" s="4">
        <v>547</v>
      </c>
      <c r="C12" s="4">
        <v>233</v>
      </c>
      <c r="D12" s="86"/>
      <c r="E12" s="4">
        <v>1079</v>
      </c>
      <c r="F12" s="4">
        <v>502</v>
      </c>
      <c r="G12" s="86"/>
      <c r="H12" s="4">
        <f t="shared" si="3"/>
        <v>1626</v>
      </c>
      <c r="I12" s="4">
        <f t="shared" si="3"/>
        <v>735</v>
      </c>
      <c r="J12" s="4">
        <f t="shared" si="1"/>
        <v>2361</v>
      </c>
      <c r="K12" s="19">
        <f t="shared" si="2"/>
        <v>5.2635098983413595</v>
      </c>
    </row>
    <row r="13" spans="1:11" ht="12.75">
      <c r="A13" s="3" t="s">
        <v>149</v>
      </c>
      <c r="B13" s="4">
        <v>290</v>
      </c>
      <c r="C13" s="4">
        <v>149</v>
      </c>
      <c r="D13" s="86"/>
      <c r="E13" s="4">
        <v>774</v>
      </c>
      <c r="F13" s="4">
        <v>338</v>
      </c>
      <c r="G13" s="86"/>
      <c r="H13" s="4">
        <f t="shared" si="3"/>
        <v>1064</v>
      </c>
      <c r="I13" s="4">
        <f t="shared" si="3"/>
        <v>487</v>
      </c>
      <c r="J13" s="4">
        <f t="shared" si="1"/>
        <v>1551</v>
      </c>
      <c r="K13" s="19">
        <f t="shared" si="2"/>
        <v>3.457731407169609</v>
      </c>
    </row>
    <row r="14" spans="1:11" ht="12.75">
      <c r="A14" s="3" t="s">
        <v>80</v>
      </c>
      <c r="B14" s="4">
        <v>451</v>
      </c>
      <c r="C14" s="4">
        <v>203</v>
      </c>
      <c r="D14" s="86"/>
      <c r="E14" s="4">
        <v>738</v>
      </c>
      <c r="F14" s="4">
        <v>338</v>
      </c>
      <c r="G14" s="86"/>
      <c r="H14" s="4">
        <f t="shared" si="3"/>
        <v>1189</v>
      </c>
      <c r="I14" s="4">
        <f t="shared" si="3"/>
        <v>541</v>
      </c>
      <c r="J14" s="4">
        <f t="shared" si="1"/>
        <v>1730</v>
      </c>
      <c r="K14" s="19">
        <f t="shared" si="2"/>
        <v>3.856786160156947</v>
      </c>
    </row>
    <row r="15" spans="1:11" ht="18.75" customHeight="1">
      <c r="A15" s="83" t="s">
        <v>81</v>
      </c>
      <c r="B15" s="106">
        <f>B16+B17+B18+B19</f>
        <v>707</v>
      </c>
      <c r="C15" s="106">
        <f>C16+C17+C18+C19</f>
        <v>303</v>
      </c>
      <c r="D15" s="106"/>
      <c r="E15" s="106">
        <f>E16+E17+E18+E19</f>
        <v>1849</v>
      </c>
      <c r="F15" s="106">
        <f>F16+F17+F18+F19</f>
        <v>780</v>
      </c>
      <c r="G15" s="106"/>
      <c r="H15" s="106">
        <f>B15+E15</f>
        <v>2556</v>
      </c>
      <c r="I15" s="106">
        <f>C15+F15</f>
        <v>1083</v>
      </c>
      <c r="J15" s="106">
        <f t="shared" si="1"/>
        <v>3639</v>
      </c>
      <c r="K15" s="104">
        <f t="shared" si="2"/>
        <v>8.11262707330123</v>
      </c>
    </row>
    <row r="16" spans="1:11" ht="12.75">
      <c r="A16" s="3" t="s">
        <v>82</v>
      </c>
      <c r="B16" s="4">
        <v>373</v>
      </c>
      <c r="C16" s="4">
        <v>146</v>
      </c>
      <c r="D16" s="86"/>
      <c r="E16" s="4">
        <v>936</v>
      </c>
      <c r="F16" s="4">
        <v>353</v>
      </c>
      <c r="G16" s="86"/>
      <c r="H16" s="4">
        <f>B16+E16</f>
        <v>1309</v>
      </c>
      <c r="I16" s="4">
        <f>C16+F16</f>
        <v>499</v>
      </c>
      <c r="J16" s="4">
        <f t="shared" si="1"/>
        <v>1808</v>
      </c>
      <c r="K16" s="19">
        <f t="shared" si="2"/>
        <v>4.0306759407883</v>
      </c>
    </row>
    <row r="17" spans="1:11" ht="12.75">
      <c r="A17" s="3" t="s">
        <v>83</v>
      </c>
      <c r="B17" s="4">
        <v>115</v>
      </c>
      <c r="C17" s="4">
        <v>58</v>
      </c>
      <c r="D17" s="86"/>
      <c r="E17" s="4">
        <v>266</v>
      </c>
      <c r="F17" s="4">
        <v>111</v>
      </c>
      <c r="G17" s="86"/>
      <c r="H17" s="4">
        <f>B17+E17</f>
        <v>381</v>
      </c>
      <c r="I17" s="4">
        <f aca="true" t="shared" si="4" ref="H17:I19">C17+F17</f>
        <v>169</v>
      </c>
      <c r="J17" s="4">
        <f t="shared" si="1"/>
        <v>550</v>
      </c>
      <c r="K17" s="19">
        <f t="shared" si="2"/>
        <v>1.2261458890672374</v>
      </c>
    </row>
    <row r="18" spans="1:11" ht="12.75">
      <c r="A18" s="3" t="s">
        <v>84</v>
      </c>
      <c r="B18" s="4">
        <v>192</v>
      </c>
      <c r="C18" s="4">
        <v>78</v>
      </c>
      <c r="D18" s="86"/>
      <c r="E18" s="4">
        <v>525</v>
      </c>
      <c r="F18" s="4">
        <v>264</v>
      </c>
      <c r="G18" s="86"/>
      <c r="H18" s="4">
        <f t="shared" si="4"/>
        <v>717</v>
      </c>
      <c r="I18" s="4">
        <f t="shared" si="4"/>
        <v>342</v>
      </c>
      <c r="J18" s="4">
        <f t="shared" si="1"/>
        <v>1059</v>
      </c>
      <c r="K18" s="19">
        <f t="shared" si="2"/>
        <v>2.360888175494917</v>
      </c>
    </row>
    <row r="19" spans="1:11" ht="12.75">
      <c r="A19" s="3" t="s">
        <v>85</v>
      </c>
      <c r="B19" s="4">
        <v>27</v>
      </c>
      <c r="C19" s="4">
        <v>21</v>
      </c>
      <c r="D19" s="86"/>
      <c r="E19" s="4">
        <v>122</v>
      </c>
      <c r="F19" s="4">
        <v>52</v>
      </c>
      <c r="G19" s="86"/>
      <c r="H19" s="4">
        <f t="shared" si="4"/>
        <v>149</v>
      </c>
      <c r="I19" s="4">
        <f t="shared" si="4"/>
        <v>73</v>
      </c>
      <c r="J19" s="4">
        <f t="shared" si="1"/>
        <v>222</v>
      </c>
      <c r="K19" s="19">
        <f t="shared" si="2"/>
        <v>0.49491706795077584</v>
      </c>
    </row>
    <row r="20" spans="1:11" ht="18.75" customHeight="1">
      <c r="A20" s="83" t="s">
        <v>86</v>
      </c>
      <c r="B20" s="106">
        <f>B21+B22</f>
        <v>1404</v>
      </c>
      <c r="C20" s="106">
        <f>C21+C22</f>
        <v>475</v>
      </c>
      <c r="D20" s="106"/>
      <c r="E20" s="106">
        <f>E21+E22</f>
        <v>2943</v>
      </c>
      <c r="F20" s="106">
        <f>F21+F22</f>
        <v>1329</v>
      </c>
      <c r="G20" s="106"/>
      <c r="H20" s="106">
        <f aca="true" t="shared" si="5" ref="H20:H35">B20+E20</f>
        <v>4347</v>
      </c>
      <c r="I20" s="106">
        <f aca="true" t="shared" si="6" ref="I20:I35">C20+F20</f>
        <v>1804</v>
      </c>
      <c r="J20" s="106">
        <f t="shared" si="1"/>
        <v>6151</v>
      </c>
      <c r="K20" s="104">
        <f t="shared" si="2"/>
        <v>13.712769752095594</v>
      </c>
    </row>
    <row r="21" spans="1:11" ht="12.75">
      <c r="A21" s="3" t="s">
        <v>87</v>
      </c>
      <c r="B21" s="4">
        <v>85</v>
      </c>
      <c r="C21" s="4">
        <v>49</v>
      </c>
      <c r="D21" s="86"/>
      <c r="E21" s="4">
        <v>270</v>
      </c>
      <c r="F21" s="4">
        <v>141</v>
      </c>
      <c r="G21" s="86"/>
      <c r="H21" s="4">
        <f t="shared" si="5"/>
        <v>355</v>
      </c>
      <c r="I21" s="4">
        <f t="shared" si="6"/>
        <v>190</v>
      </c>
      <c r="J21" s="4">
        <f t="shared" si="1"/>
        <v>545</v>
      </c>
      <c r="K21" s="19">
        <f t="shared" si="2"/>
        <v>1.214999108257535</v>
      </c>
    </row>
    <row r="22" spans="1:11" ht="12.75">
      <c r="A22" s="21" t="s">
        <v>88</v>
      </c>
      <c r="B22" s="4">
        <v>1319</v>
      </c>
      <c r="C22" s="4">
        <v>426</v>
      </c>
      <c r="D22" s="86"/>
      <c r="E22" s="4">
        <v>2673</v>
      </c>
      <c r="F22" s="4">
        <v>1188</v>
      </c>
      <c r="G22" s="86"/>
      <c r="H22" s="4">
        <f t="shared" si="5"/>
        <v>3992</v>
      </c>
      <c r="I22" s="4">
        <f t="shared" si="6"/>
        <v>1614</v>
      </c>
      <c r="J22" s="4">
        <f t="shared" si="1"/>
        <v>5606</v>
      </c>
      <c r="K22" s="19">
        <f t="shared" si="2"/>
        <v>12.49777064383806</v>
      </c>
    </row>
    <row r="23" spans="1:11" ht="18.75" customHeight="1">
      <c r="A23" s="83" t="s">
        <v>89</v>
      </c>
      <c r="B23" s="106">
        <f>B24+B25</f>
        <v>1917</v>
      </c>
      <c r="C23" s="106">
        <f>C24+C25</f>
        <v>785</v>
      </c>
      <c r="D23" s="106"/>
      <c r="E23" s="106">
        <f>E24+E25</f>
        <v>4459</v>
      </c>
      <c r="F23" s="106">
        <f>F24+F25</f>
        <v>2064</v>
      </c>
      <c r="G23" s="106"/>
      <c r="H23" s="106">
        <f t="shared" si="5"/>
        <v>6376</v>
      </c>
      <c r="I23" s="106">
        <f t="shared" si="6"/>
        <v>2849</v>
      </c>
      <c r="J23" s="106">
        <f t="shared" si="1"/>
        <v>9225</v>
      </c>
      <c r="K23" s="104">
        <f t="shared" si="2"/>
        <v>20.565810593900483</v>
      </c>
    </row>
    <row r="24" spans="1:11" ht="12.75">
      <c r="A24" s="3" t="s">
        <v>90</v>
      </c>
      <c r="B24" s="4">
        <v>229</v>
      </c>
      <c r="C24" s="4">
        <v>61</v>
      </c>
      <c r="D24" s="86"/>
      <c r="E24" s="4">
        <v>566</v>
      </c>
      <c r="F24" s="4">
        <v>237</v>
      </c>
      <c r="G24" s="86"/>
      <c r="H24" s="4">
        <f t="shared" si="5"/>
        <v>795</v>
      </c>
      <c r="I24" s="4">
        <f t="shared" si="6"/>
        <v>298</v>
      </c>
      <c r="J24" s="4">
        <f t="shared" si="1"/>
        <v>1093</v>
      </c>
      <c r="K24" s="19">
        <f t="shared" si="2"/>
        <v>2.4366862850008917</v>
      </c>
    </row>
    <row r="25" spans="1:11" ht="12.75">
      <c r="A25" s="3" t="s">
        <v>91</v>
      </c>
      <c r="B25" s="4">
        <v>1688</v>
      </c>
      <c r="C25" s="4">
        <v>724</v>
      </c>
      <c r="D25" s="86"/>
      <c r="E25" s="4">
        <v>3893</v>
      </c>
      <c r="F25" s="4">
        <v>1827</v>
      </c>
      <c r="G25" s="86"/>
      <c r="H25" s="4">
        <f t="shared" si="5"/>
        <v>5581</v>
      </c>
      <c r="I25" s="4">
        <f t="shared" si="6"/>
        <v>2551</v>
      </c>
      <c r="J25" s="4">
        <f t="shared" si="1"/>
        <v>8132</v>
      </c>
      <c r="K25" s="19">
        <f t="shared" si="2"/>
        <v>18.129124308899588</v>
      </c>
    </row>
    <row r="26" spans="1:11" ht="18.75" customHeight="1">
      <c r="A26" s="83" t="s">
        <v>92</v>
      </c>
      <c r="B26" s="106">
        <f>B27+B28+B29</f>
        <v>662</v>
      </c>
      <c r="C26" s="106">
        <f>C27+C28+C29</f>
        <v>310</v>
      </c>
      <c r="D26" s="106"/>
      <c r="E26" s="106">
        <f>E27+E28+E29</f>
        <v>1981</v>
      </c>
      <c r="F26" s="106">
        <f>F27+F28+F29</f>
        <v>748</v>
      </c>
      <c r="G26" s="106"/>
      <c r="H26" s="106">
        <f t="shared" si="5"/>
        <v>2643</v>
      </c>
      <c r="I26" s="106">
        <f t="shared" si="6"/>
        <v>1058</v>
      </c>
      <c r="J26" s="106">
        <f t="shared" si="1"/>
        <v>3701</v>
      </c>
      <c r="K26" s="104">
        <f t="shared" si="2"/>
        <v>8.250847155341537</v>
      </c>
    </row>
    <row r="27" spans="1:11" ht="12.75">
      <c r="A27" s="3" t="s">
        <v>93</v>
      </c>
      <c r="B27" s="4">
        <v>201</v>
      </c>
      <c r="C27" s="4">
        <v>86</v>
      </c>
      <c r="D27" s="86"/>
      <c r="E27" s="4">
        <v>555</v>
      </c>
      <c r="F27" s="4">
        <v>184</v>
      </c>
      <c r="G27" s="86"/>
      <c r="H27" s="4">
        <f t="shared" si="5"/>
        <v>756</v>
      </c>
      <c r="I27" s="4">
        <f t="shared" si="6"/>
        <v>270</v>
      </c>
      <c r="J27" s="4">
        <f t="shared" si="1"/>
        <v>1026</v>
      </c>
      <c r="K27" s="19">
        <f t="shared" si="2"/>
        <v>2.287319422150883</v>
      </c>
    </row>
    <row r="28" spans="1:11" ht="12.75">
      <c r="A28" s="1" t="s">
        <v>94</v>
      </c>
      <c r="B28" s="4">
        <v>228</v>
      </c>
      <c r="C28" s="4">
        <v>121</v>
      </c>
      <c r="D28" s="86"/>
      <c r="E28" s="4">
        <v>693</v>
      </c>
      <c r="F28" s="4">
        <v>280</v>
      </c>
      <c r="G28" s="86"/>
      <c r="H28" s="4">
        <f t="shared" si="5"/>
        <v>921</v>
      </c>
      <c r="I28" s="4">
        <f t="shared" si="6"/>
        <v>401</v>
      </c>
      <c r="J28" s="4">
        <f t="shared" si="1"/>
        <v>1322</v>
      </c>
      <c r="K28" s="19">
        <f t="shared" si="2"/>
        <v>2.9472088460852506</v>
      </c>
    </row>
    <row r="29" spans="1:11" ht="12.75">
      <c r="A29" s="1" t="s">
        <v>95</v>
      </c>
      <c r="B29" s="4">
        <v>233</v>
      </c>
      <c r="C29" s="4">
        <v>103</v>
      </c>
      <c r="D29" s="86"/>
      <c r="E29" s="4">
        <v>733</v>
      </c>
      <c r="F29" s="4">
        <v>284</v>
      </c>
      <c r="G29" s="86"/>
      <c r="H29" s="4">
        <f t="shared" si="5"/>
        <v>966</v>
      </c>
      <c r="I29" s="4">
        <f t="shared" si="6"/>
        <v>387</v>
      </c>
      <c r="J29" s="4">
        <f t="shared" si="1"/>
        <v>1353</v>
      </c>
      <c r="K29" s="19">
        <f t="shared" si="2"/>
        <v>3.016318887105404</v>
      </c>
    </row>
    <row r="30" spans="1:11" ht="18.75" customHeight="1">
      <c r="A30" s="14" t="s">
        <v>96</v>
      </c>
      <c r="B30" s="106">
        <f>B31+B32</f>
        <v>229</v>
      </c>
      <c r="C30" s="106">
        <f>C31+C32</f>
        <v>107</v>
      </c>
      <c r="D30" s="106"/>
      <c r="E30" s="106">
        <f>E31+E32</f>
        <v>769</v>
      </c>
      <c r="F30" s="106">
        <f>F31+F32</f>
        <v>449</v>
      </c>
      <c r="G30" s="106"/>
      <c r="H30" s="106">
        <f t="shared" si="5"/>
        <v>998</v>
      </c>
      <c r="I30" s="106">
        <f t="shared" si="6"/>
        <v>556</v>
      </c>
      <c r="J30" s="106">
        <f t="shared" si="1"/>
        <v>1554</v>
      </c>
      <c r="K30" s="104">
        <f t="shared" si="2"/>
        <v>3.464419475655431</v>
      </c>
    </row>
    <row r="31" spans="1:11" ht="12.75">
      <c r="A31" s="1" t="s">
        <v>97</v>
      </c>
      <c r="B31" s="4">
        <v>202</v>
      </c>
      <c r="C31" s="4">
        <v>86</v>
      </c>
      <c r="D31" s="86"/>
      <c r="E31" s="4">
        <v>514</v>
      </c>
      <c r="F31" s="4">
        <v>298</v>
      </c>
      <c r="G31" s="86"/>
      <c r="H31" s="4">
        <f t="shared" si="5"/>
        <v>716</v>
      </c>
      <c r="I31" s="4">
        <f t="shared" si="6"/>
        <v>384</v>
      </c>
      <c r="J31" s="4">
        <f t="shared" si="1"/>
        <v>1100</v>
      </c>
      <c r="K31" s="19">
        <f t="shared" si="2"/>
        <v>2.452291778134475</v>
      </c>
    </row>
    <row r="32" spans="1:11" ht="12.75">
      <c r="A32" s="1" t="s">
        <v>98</v>
      </c>
      <c r="B32" s="4">
        <v>27</v>
      </c>
      <c r="C32" s="4">
        <v>21</v>
      </c>
      <c r="D32" s="86"/>
      <c r="E32" s="4">
        <v>255</v>
      </c>
      <c r="F32" s="4">
        <v>151</v>
      </c>
      <c r="G32" s="86"/>
      <c r="H32" s="4">
        <f t="shared" si="5"/>
        <v>282</v>
      </c>
      <c r="I32" s="4">
        <f t="shared" si="6"/>
        <v>172</v>
      </c>
      <c r="J32" s="4">
        <f t="shared" si="1"/>
        <v>454</v>
      </c>
      <c r="K32" s="19">
        <f t="shared" si="2"/>
        <v>1.0121276975209559</v>
      </c>
    </row>
    <row r="33" spans="1:11" ht="18.75" customHeight="1">
      <c r="A33" s="14" t="s">
        <v>99</v>
      </c>
      <c r="B33" s="106">
        <f>B34+B35</f>
        <v>177</v>
      </c>
      <c r="C33" s="106">
        <f>C34+C35</f>
        <v>93</v>
      </c>
      <c r="D33" s="106"/>
      <c r="E33" s="106">
        <f>E34+E35</f>
        <v>848</v>
      </c>
      <c r="F33" s="106">
        <f>F34+F35</f>
        <v>453</v>
      </c>
      <c r="G33" s="106"/>
      <c r="H33" s="106">
        <f t="shared" si="5"/>
        <v>1025</v>
      </c>
      <c r="I33" s="106">
        <f t="shared" si="6"/>
        <v>546</v>
      </c>
      <c r="J33" s="106">
        <f t="shared" si="1"/>
        <v>1571</v>
      </c>
      <c r="K33" s="104">
        <f t="shared" si="2"/>
        <v>3.502318530408418</v>
      </c>
    </row>
    <row r="34" spans="1:11" ht="12.75">
      <c r="A34" s="1" t="s">
        <v>100</v>
      </c>
      <c r="B34" s="4">
        <v>109</v>
      </c>
      <c r="C34" s="4">
        <v>54</v>
      </c>
      <c r="D34" s="86"/>
      <c r="E34" s="4">
        <v>356</v>
      </c>
      <c r="F34" s="4">
        <v>242</v>
      </c>
      <c r="G34" s="86"/>
      <c r="H34" s="4">
        <f t="shared" si="5"/>
        <v>465</v>
      </c>
      <c r="I34" s="4">
        <f t="shared" si="6"/>
        <v>296</v>
      </c>
      <c r="J34" s="4">
        <f t="shared" si="1"/>
        <v>761</v>
      </c>
      <c r="K34" s="19">
        <f t="shared" si="2"/>
        <v>1.6965400392366683</v>
      </c>
    </row>
    <row r="35" spans="1:11" ht="12.75">
      <c r="A35" s="2" t="s">
        <v>101</v>
      </c>
      <c r="B35" s="59">
        <v>68</v>
      </c>
      <c r="C35" s="59">
        <v>39</v>
      </c>
      <c r="D35" s="89"/>
      <c r="E35" s="59">
        <v>492</v>
      </c>
      <c r="F35" s="59">
        <v>211</v>
      </c>
      <c r="G35" s="89"/>
      <c r="H35" s="59">
        <f t="shared" si="5"/>
        <v>560</v>
      </c>
      <c r="I35" s="59">
        <f t="shared" si="6"/>
        <v>250</v>
      </c>
      <c r="J35" s="59">
        <f t="shared" si="1"/>
        <v>810</v>
      </c>
      <c r="K35" s="59">
        <f t="shared" si="2"/>
        <v>1.8057784911717496</v>
      </c>
    </row>
    <row r="36" spans="1:10" ht="24.75" customHeight="1">
      <c r="A36" s="90"/>
      <c r="B36" s="19"/>
      <c r="C36" s="19"/>
      <c r="D36" s="19"/>
      <c r="E36" s="19"/>
      <c r="F36" s="19"/>
      <c r="G36" s="19"/>
      <c r="H36" s="19"/>
      <c r="I36" s="19"/>
      <c r="J36" s="19"/>
    </row>
    <row r="37" spans="1:11" ht="23.25" customHeight="1">
      <c r="A37" s="260" t="s">
        <v>203</v>
      </c>
      <c r="B37" s="260"/>
      <c r="C37" s="260"/>
      <c r="D37" s="260"/>
      <c r="E37" s="260"/>
      <c r="F37" s="260"/>
      <c r="G37" s="260"/>
      <c r="H37" s="260"/>
      <c r="I37" s="260"/>
      <c r="J37" s="260"/>
      <c r="K37" s="260"/>
    </row>
  </sheetData>
  <sheetProtection/>
  <mergeCells count="6">
    <mergeCell ref="A37:K37"/>
    <mergeCell ref="A1:K1"/>
    <mergeCell ref="B4:C4"/>
    <mergeCell ref="E4:F4"/>
    <mergeCell ref="H4:J4"/>
    <mergeCell ref="A3:K3"/>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F33"/>
  <sheetViews>
    <sheetView zoomScalePageLayoutView="0" workbookViewId="0" topLeftCell="A1">
      <selection activeCell="A2" sqref="A2"/>
    </sheetView>
  </sheetViews>
  <sheetFormatPr defaultColWidth="9.140625" defaultRowHeight="12.75"/>
  <cols>
    <col min="1" max="1" width="22.00390625" style="0" customWidth="1"/>
    <col min="2" max="5" width="10.7109375" style="0" customWidth="1"/>
  </cols>
  <sheetData>
    <row r="1" spans="1:6" ht="27" customHeight="1">
      <c r="A1" s="249" t="s">
        <v>5</v>
      </c>
      <c r="B1" s="250"/>
      <c r="C1" s="250"/>
      <c r="D1" s="250"/>
      <c r="E1" s="248"/>
      <c r="F1" s="248"/>
    </row>
    <row r="2" spans="1:5" ht="7.5" customHeight="1">
      <c r="A2" s="71" t="s">
        <v>135</v>
      </c>
      <c r="B2" s="72"/>
      <c r="C2" s="72"/>
      <c r="D2" s="72"/>
      <c r="E2" s="72"/>
    </row>
    <row r="3" spans="1:5" ht="27" customHeight="1">
      <c r="A3" s="252" t="s">
        <v>19</v>
      </c>
      <c r="B3" s="252"/>
      <c r="C3" s="252"/>
      <c r="D3" s="252"/>
      <c r="E3" s="258"/>
    </row>
    <row r="4" spans="1:5" ht="18.75" customHeight="1">
      <c r="A4" s="74" t="s">
        <v>21</v>
      </c>
      <c r="B4" s="75"/>
      <c r="C4" s="55" t="s">
        <v>36</v>
      </c>
      <c r="D4" s="55" t="s">
        <v>38</v>
      </c>
      <c r="E4" s="55" t="s">
        <v>28</v>
      </c>
    </row>
    <row r="5" spans="1:5" ht="16.5" customHeight="1">
      <c r="A5" s="139" t="s">
        <v>162</v>
      </c>
      <c r="C5" s="50">
        <v>11</v>
      </c>
      <c r="D5" s="50">
        <v>3</v>
      </c>
      <c r="E5" s="133">
        <f>SUM(C5:D5)</f>
        <v>14</v>
      </c>
    </row>
    <row r="6" spans="1:5" ht="16.5" customHeight="1">
      <c r="A6" s="21" t="s">
        <v>154</v>
      </c>
      <c r="C6" s="40">
        <v>5746</v>
      </c>
      <c r="D6" s="40">
        <v>957</v>
      </c>
      <c r="E6" s="133">
        <f aca="true" t="shared" si="0" ref="E6:E12">SUM(C6:D6)</f>
        <v>6703</v>
      </c>
    </row>
    <row r="7" spans="1:5" ht="16.5" customHeight="1">
      <c r="A7" s="27" t="s">
        <v>155</v>
      </c>
      <c r="C7" s="40">
        <v>12852</v>
      </c>
      <c r="D7" s="40">
        <v>2754</v>
      </c>
      <c r="E7" s="133">
        <f t="shared" si="0"/>
        <v>15606</v>
      </c>
    </row>
    <row r="8" spans="1:5" ht="16.5" customHeight="1">
      <c r="A8" s="3" t="s">
        <v>156</v>
      </c>
      <c r="C8" s="40">
        <v>14626</v>
      </c>
      <c r="D8" s="40">
        <v>3399</v>
      </c>
      <c r="E8" s="133">
        <f t="shared" si="0"/>
        <v>18025</v>
      </c>
    </row>
    <row r="9" spans="1:5" ht="16.5" customHeight="1">
      <c r="A9" s="3" t="s">
        <v>157</v>
      </c>
      <c r="C9" s="40">
        <v>13779</v>
      </c>
      <c r="D9" s="40">
        <v>2835</v>
      </c>
      <c r="E9" s="133">
        <f t="shared" si="0"/>
        <v>16614</v>
      </c>
    </row>
    <row r="10" spans="1:5" ht="16.5" customHeight="1">
      <c r="A10" s="3" t="s">
        <v>158</v>
      </c>
      <c r="C10" s="40">
        <v>8856</v>
      </c>
      <c r="D10" s="39">
        <v>1965</v>
      </c>
      <c r="E10" s="133">
        <f t="shared" si="0"/>
        <v>10821</v>
      </c>
    </row>
    <row r="11" spans="1:5" ht="16.5" customHeight="1">
      <c r="A11" s="3" t="s">
        <v>159</v>
      </c>
      <c r="C11" s="40">
        <v>3526</v>
      </c>
      <c r="D11" s="211">
        <v>1017</v>
      </c>
      <c r="E11" s="157">
        <f t="shared" si="0"/>
        <v>4543</v>
      </c>
    </row>
    <row r="12" spans="1:5" ht="16.5" customHeight="1">
      <c r="A12" s="3" t="s">
        <v>163</v>
      </c>
      <c r="C12" s="41">
        <v>722</v>
      </c>
      <c r="D12" s="212">
        <v>338</v>
      </c>
      <c r="E12" s="157">
        <f t="shared" si="0"/>
        <v>1060</v>
      </c>
    </row>
    <row r="13" spans="1:5" ht="16.5" customHeight="1">
      <c r="A13" s="129" t="s">
        <v>28</v>
      </c>
      <c r="B13" s="136"/>
      <c r="C13" s="130">
        <f>SUM(C5:C12)</f>
        <v>60118</v>
      </c>
      <c r="D13" s="130">
        <f>SUM(D5:D12)</f>
        <v>13268</v>
      </c>
      <c r="E13" s="130">
        <f>SUM(E5:E12)</f>
        <v>73386</v>
      </c>
    </row>
    <row r="14" spans="1:5" ht="24" customHeight="1">
      <c r="A14" s="213"/>
      <c r="B14" s="43"/>
      <c r="C14" s="43"/>
      <c r="D14" s="43"/>
      <c r="E14" s="43"/>
    </row>
    <row r="15" ht="15" customHeight="1">
      <c r="A15" s="214"/>
    </row>
    <row r="16" ht="12.75" customHeight="1"/>
    <row r="17" ht="14.25" customHeight="1"/>
    <row r="18" ht="12" customHeight="1"/>
    <row r="19" spans="1:6" ht="27" customHeight="1">
      <c r="A19" s="249" t="s">
        <v>6</v>
      </c>
      <c r="B19" s="250"/>
      <c r="C19" s="250"/>
      <c r="D19" s="250"/>
      <c r="E19" s="250"/>
      <c r="F19" s="248"/>
    </row>
    <row r="20" spans="1:5" ht="7.5" customHeight="1">
      <c r="A20" s="71" t="s">
        <v>135</v>
      </c>
      <c r="B20" s="72"/>
      <c r="C20" s="72"/>
      <c r="D20" s="72"/>
      <c r="E20" s="17"/>
    </row>
    <row r="21" spans="1:6" ht="27" customHeight="1">
      <c r="A21" s="255" t="s">
        <v>20</v>
      </c>
      <c r="B21" s="255"/>
      <c r="C21" s="255"/>
      <c r="D21" s="255"/>
      <c r="E21" s="255"/>
      <c r="F21" s="248"/>
    </row>
    <row r="22" spans="1:5" ht="27" customHeight="1">
      <c r="A22" s="74" t="s">
        <v>22</v>
      </c>
      <c r="B22" s="55" t="s">
        <v>141</v>
      </c>
      <c r="C22" s="55" t="s">
        <v>142</v>
      </c>
      <c r="D22" s="55" t="s">
        <v>143</v>
      </c>
      <c r="E22" s="131" t="s">
        <v>110</v>
      </c>
    </row>
    <row r="23" spans="1:5" ht="16.5" customHeight="1">
      <c r="A23" s="238" t="s">
        <v>236</v>
      </c>
      <c r="B23" s="40">
        <v>26377</v>
      </c>
      <c r="C23" s="40">
        <v>28014</v>
      </c>
      <c r="D23" s="39">
        <v>27</v>
      </c>
      <c r="E23" s="40">
        <f>SUM(B23:D23)</f>
        <v>54418</v>
      </c>
    </row>
    <row r="24" spans="1:5" ht="16.5" customHeight="1">
      <c r="A24" s="239" t="s">
        <v>164</v>
      </c>
      <c r="B24" s="40">
        <v>19965</v>
      </c>
      <c r="C24" s="40">
        <v>21345</v>
      </c>
      <c r="D24" s="40">
        <v>13</v>
      </c>
      <c r="E24" s="40">
        <f>SUM(B24:D24)</f>
        <v>41323</v>
      </c>
    </row>
    <row r="25" spans="1:5" ht="16.5" customHeight="1">
      <c r="A25" s="240" t="s">
        <v>165</v>
      </c>
      <c r="B25" s="40">
        <v>11769</v>
      </c>
      <c r="C25" s="39">
        <v>12602</v>
      </c>
      <c r="D25" s="40">
        <v>12</v>
      </c>
      <c r="E25" s="40">
        <f>SUM(B25:D25)</f>
        <v>24383</v>
      </c>
    </row>
    <row r="26" spans="1:5" ht="16.5" customHeight="1">
      <c r="A26" s="132" t="s">
        <v>166</v>
      </c>
      <c r="B26" s="40">
        <v>5746</v>
      </c>
      <c r="C26" s="40">
        <v>6254</v>
      </c>
      <c r="D26" s="40">
        <v>6</v>
      </c>
      <c r="E26" s="40">
        <f>SUM(B26:D26)</f>
        <v>12006</v>
      </c>
    </row>
    <row r="27" spans="1:5" ht="16.5" customHeight="1">
      <c r="A27" s="129" t="s">
        <v>28</v>
      </c>
      <c r="B27" s="130">
        <f>SUM(B23:B26)</f>
        <v>63857</v>
      </c>
      <c r="C27" s="130">
        <f>SUM(C23:C26)</f>
        <v>68215</v>
      </c>
      <c r="D27" s="130">
        <f>SUM(D23:D26)</f>
        <v>58</v>
      </c>
      <c r="E27" s="130">
        <f>SUM(B27:D27)</f>
        <v>132130</v>
      </c>
    </row>
    <row r="28" spans="1:5" ht="24" customHeight="1">
      <c r="A28" s="47"/>
      <c r="B28" s="43"/>
      <c r="C28" s="43"/>
      <c r="D28" s="43"/>
      <c r="E28" s="43"/>
    </row>
    <row r="29" ht="15" customHeight="1">
      <c r="A29" s="215"/>
    </row>
    <row r="33" ht="12.75">
      <c r="A33" s="194"/>
    </row>
  </sheetData>
  <sheetProtection/>
  <mergeCells count="4">
    <mergeCell ref="A19:F19"/>
    <mergeCell ref="A3:E3"/>
    <mergeCell ref="A1:F1"/>
    <mergeCell ref="A21:F21"/>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I30"/>
  <sheetViews>
    <sheetView zoomScalePageLayoutView="0" workbookViewId="0" topLeftCell="A1">
      <selection activeCell="A2" sqref="A2"/>
    </sheetView>
  </sheetViews>
  <sheetFormatPr defaultColWidth="9.140625" defaultRowHeight="12.75"/>
  <cols>
    <col min="1" max="1" width="21.7109375" style="0" customWidth="1"/>
    <col min="2" max="2" width="14.421875" style="0" customWidth="1"/>
    <col min="3" max="3" width="13.140625" style="0" customWidth="1"/>
    <col min="4" max="4" width="12.7109375" style="0" customWidth="1"/>
  </cols>
  <sheetData>
    <row r="1" spans="1:5" ht="28.5" customHeight="1">
      <c r="A1" s="249" t="s">
        <v>7</v>
      </c>
      <c r="B1" s="250"/>
      <c r="C1" s="250"/>
      <c r="D1" s="250"/>
      <c r="E1" s="248"/>
    </row>
    <row r="2" spans="1:4" ht="7.5" customHeight="1">
      <c r="A2" s="71" t="s">
        <v>135</v>
      </c>
      <c r="B2" s="72"/>
      <c r="C2" s="72"/>
      <c r="D2" s="72"/>
    </row>
    <row r="3" spans="1:5" ht="39" customHeight="1">
      <c r="A3" s="255" t="s">
        <v>23</v>
      </c>
      <c r="B3" s="255"/>
      <c r="C3" s="255"/>
      <c r="D3" s="255"/>
      <c r="E3" s="248"/>
    </row>
    <row r="4" spans="1:4" s="140" customFormat="1" ht="27" customHeight="1">
      <c r="A4" s="137" t="s">
        <v>136</v>
      </c>
      <c r="B4" s="138" t="s">
        <v>73</v>
      </c>
      <c r="C4" s="138" t="s">
        <v>74</v>
      </c>
      <c r="D4" s="138" t="s">
        <v>110</v>
      </c>
    </row>
    <row r="5" spans="1:4" ht="16.5" customHeight="1">
      <c r="A5" s="28" t="s">
        <v>29</v>
      </c>
      <c r="B5" s="58"/>
      <c r="C5" s="40"/>
      <c r="D5" s="40"/>
    </row>
    <row r="6" spans="1:4" ht="12.75">
      <c r="A6" s="27" t="s">
        <v>144</v>
      </c>
      <c r="B6" s="40">
        <v>3575</v>
      </c>
      <c r="C6" s="40">
        <v>913</v>
      </c>
      <c r="D6" s="40">
        <f>B6+C6</f>
        <v>4488</v>
      </c>
    </row>
    <row r="7" spans="1:4" ht="12.75">
      <c r="A7" s="3" t="s">
        <v>145</v>
      </c>
      <c r="B7" s="40">
        <v>3317</v>
      </c>
      <c r="C7" s="40">
        <v>701</v>
      </c>
      <c r="D7" s="40">
        <f>B7+C7</f>
        <v>4018</v>
      </c>
    </row>
    <row r="8" spans="1:4" ht="12.75">
      <c r="A8" s="3" t="s">
        <v>146</v>
      </c>
      <c r="B8" s="40">
        <v>1494</v>
      </c>
      <c r="C8" s="40">
        <v>340</v>
      </c>
      <c r="D8" s="40">
        <f>B8+C8</f>
        <v>1834</v>
      </c>
    </row>
    <row r="9" spans="1:4" ht="12.75">
      <c r="A9" s="3" t="s">
        <v>147</v>
      </c>
      <c r="B9" s="40">
        <v>772</v>
      </c>
      <c r="C9" s="40">
        <v>285</v>
      </c>
      <c r="D9" s="40">
        <f>B9+C9</f>
        <v>1057</v>
      </c>
    </row>
    <row r="10" spans="1:4" ht="16.5" customHeight="1">
      <c r="A10" s="68" t="s">
        <v>30</v>
      </c>
      <c r="B10" s="58"/>
      <c r="C10" s="58"/>
      <c r="D10" s="40"/>
    </row>
    <row r="11" spans="1:4" ht="12.75">
      <c r="A11" s="27" t="s">
        <v>144</v>
      </c>
      <c r="B11" s="40">
        <v>10456</v>
      </c>
      <c r="C11" s="40">
        <v>2476</v>
      </c>
      <c r="D11" s="40">
        <f>B11+C11</f>
        <v>12932</v>
      </c>
    </row>
    <row r="12" spans="1:4" ht="12.75">
      <c r="A12" s="3" t="s">
        <v>145</v>
      </c>
      <c r="B12" s="40">
        <v>9649</v>
      </c>
      <c r="C12" s="40">
        <v>1733</v>
      </c>
      <c r="D12" s="40">
        <f>B12+C12</f>
        <v>11382</v>
      </c>
    </row>
    <row r="13" spans="1:4" ht="12.75">
      <c r="A13" s="3" t="s">
        <v>146</v>
      </c>
      <c r="B13" s="40">
        <v>3572</v>
      </c>
      <c r="C13" s="40">
        <v>587</v>
      </c>
      <c r="D13" s="40">
        <f>B13+C13</f>
        <v>4159</v>
      </c>
    </row>
    <row r="14" spans="1:4" ht="12.75">
      <c r="A14" s="3" t="s">
        <v>147</v>
      </c>
      <c r="B14" s="40">
        <v>1389</v>
      </c>
      <c r="C14" s="40">
        <v>336</v>
      </c>
      <c r="D14" s="40">
        <f>B14+C14</f>
        <v>1725</v>
      </c>
    </row>
    <row r="15" spans="1:4" ht="16.5" customHeight="1">
      <c r="A15" s="29" t="s">
        <v>31</v>
      </c>
      <c r="B15" s="58"/>
      <c r="C15" s="84"/>
      <c r="D15" s="40"/>
    </row>
    <row r="16" spans="1:4" ht="12.75">
      <c r="A16" s="27" t="s">
        <v>144</v>
      </c>
      <c r="B16" s="40">
        <v>11927</v>
      </c>
      <c r="C16" s="40">
        <v>3764</v>
      </c>
      <c r="D16" s="40">
        <f>B16+C16</f>
        <v>15691</v>
      </c>
    </row>
    <row r="17" spans="1:4" ht="12.75">
      <c r="A17" s="3" t="s">
        <v>145</v>
      </c>
      <c r="B17" s="40">
        <v>14923</v>
      </c>
      <c r="C17" s="40">
        <v>2812</v>
      </c>
      <c r="D17" s="40">
        <f>B17+C17</f>
        <v>17735</v>
      </c>
    </row>
    <row r="18" spans="1:4" ht="12.75">
      <c r="A18" s="3" t="s">
        <v>146</v>
      </c>
      <c r="B18" s="40">
        <v>4611</v>
      </c>
      <c r="C18" s="40">
        <v>709</v>
      </c>
      <c r="D18" s="40">
        <f>B18+C18</f>
        <v>5320</v>
      </c>
    </row>
    <row r="19" spans="1:4" ht="12.75">
      <c r="A19" s="3" t="s">
        <v>147</v>
      </c>
      <c r="B19" s="43">
        <v>1046</v>
      </c>
      <c r="C19" s="43">
        <v>183</v>
      </c>
      <c r="D19" s="43">
        <f>B19+C19</f>
        <v>1229</v>
      </c>
    </row>
    <row r="20" spans="1:4" ht="16.5" customHeight="1">
      <c r="A20" s="29" t="s">
        <v>8</v>
      </c>
      <c r="B20" s="58"/>
      <c r="C20" s="84"/>
      <c r="D20" s="40"/>
    </row>
    <row r="21" spans="1:6" ht="12.75">
      <c r="A21" s="27" t="s">
        <v>144</v>
      </c>
      <c r="B21" s="211">
        <v>23804</v>
      </c>
      <c r="C21" s="211">
        <v>6665</v>
      </c>
      <c r="D21" s="40">
        <f>B21+C21</f>
        <v>30469</v>
      </c>
      <c r="E21" s="135"/>
      <c r="F21" s="197"/>
    </row>
    <row r="22" spans="1:6" ht="12.75">
      <c r="A22" s="3" t="s">
        <v>145</v>
      </c>
      <c r="B22" s="211">
        <v>25824</v>
      </c>
      <c r="C22" s="211">
        <v>4920</v>
      </c>
      <c r="D22" s="40">
        <f>B22+C22</f>
        <v>30744</v>
      </c>
      <c r="E22" s="135"/>
      <c r="F22" s="197"/>
    </row>
    <row r="23" spans="1:6" ht="12.75">
      <c r="A23" s="3" t="s">
        <v>146</v>
      </c>
      <c r="B23" s="211">
        <v>8880</v>
      </c>
      <c r="C23" s="211">
        <v>1497</v>
      </c>
      <c r="D23" s="40">
        <f>B23+C23</f>
        <v>10377</v>
      </c>
      <c r="E23" s="135"/>
      <c r="F23" s="197"/>
    </row>
    <row r="24" spans="1:6" ht="12.75" customHeight="1">
      <c r="A24" s="3" t="s">
        <v>147</v>
      </c>
      <c r="B24" s="216">
        <v>2849</v>
      </c>
      <c r="C24" s="216">
        <v>706</v>
      </c>
      <c r="D24" s="44">
        <f>B24+C24</f>
        <v>3555</v>
      </c>
      <c r="E24" s="135"/>
      <c r="F24" s="197"/>
    </row>
    <row r="25" spans="1:5" ht="24" customHeight="1">
      <c r="A25" s="77"/>
      <c r="B25" s="43"/>
      <c r="C25" s="43"/>
      <c r="D25" s="43"/>
      <c r="E25" s="135"/>
    </row>
    <row r="26" spans="1:7" ht="25.5" customHeight="1">
      <c r="A26" s="254" t="s">
        <v>237</v>
      </c>
      <c r="B26" s="254"/>
      <c r="C26" s="254"/>
      <c r="D26" s="254"/>
      <c r="E26" s="254"/>
      <c r="F26" s="254"/>
      <c r="G26" s="254"/>
    </row>
    <row r="30" ht="12.75">
      <c r="I30" s="135"/>
    </row>
  </sheetData>
  <sheetProtection/>
  <mergeCells count="3">
    <mergeCell ref="A26:G26"/>
    <mergeCell ref="A3:E3"/>
    <mergeCell ref="A1:E1"/>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K65"/>
  <sheetViews>
    <sheetView zoomScalePageLayoutView="0" workbookViewId="0" topLeftCell="A1">
      <selection activeCell="A2" sqref="A2"/>
    </sheetView>
  </sheetViews>
  <sheetFormatPr defaultColWidth="9.140625" defaultRowHeight="12.75"/>
  <cols>
    <col min="1" max="1" width="20.140625" style="0" customWidth="1"/>
    <col min="2" max="2" width="11.7109375" style="0" customWidth="1"/>
    <col min="3" max="3" width="12.421875" style="0" customWidth="1"/>
    <col min="4" max="4" width="11.421875" style="0" customWidth="1"/>
    <col min="5" max="5" width="11.57421875" style="0" customWidth="1"/>
    <col min="6" max="6" width="10.8515625" style="0" customWidth="1"/>
    <col min="7" max="7" width="11.57421875" style="0" customWidth="1"/>
    <col min="8" max="9" width="9.140625" style="0" hidden="1" customWidth="1"/>
    <col min="10" max="10" width="13.140625" style="0" hidden="1" customWidth="1"/>
    <col min="11" max="11" width="9.7109375" style="0" customWidth="1"/>
  </cols>
  <sheetData>
    <row r="1" spans="1:10" ht="27" customHeight="1">
      <c r="A1" s="249" t="s">
        <v>178</v>
      </c>
      <c r="B1" s="249"/>
      <c r="C1" s="249"/>
      <c r="D1" s="249"/>
      <c r="E1" s="249"/>
      <c r="F1" s="249"/>
      <c r="G1" s="249"/>
      <c r="H1" s="249"/>
      <c r="I1" s="249"/>
      <c r="J1" s="249"/>
    </row>
    <row r="2" spans="1:10" ht="7.5" customHeight="1">
      <c r="A2" s="71"/>
      <c r="B2" s="72"/>
      <c r="C2" s="72"/>
      <c r="D2" s="72"/>
      <c r="E2" s="72"/>
      <c r="F2" s="72"/>
      <c r="G2" s="72"/>
      <c r="H2" s="72"/>
      <c r="I2" s="72"/>
      <c r="J2" s="72"/>
    </row>
    <row r="3" spans="1:10" ht="27" customHeight="1">
      <c r="A3" s="252" t="s">
        <v>219</v>
      </c>
      <c r="B3" s="252"/>
      <c r="C3" s="252"/>
      <c r="D3" s="252"/>
      <c r="E3" s="252"/>
      <c r="F3" s="252"/>
      <c r="G3" s="252"/>
      <c r="H3" s="252"/>
      <c r="I3" s="252"/>
      <c r="J3" s="252"/>
    </row>
    <row r="4" spans="1:10" ht="18.75" customHeight="1">
      <c r="A4" s="5" t="s">
        <v>220</v>
      </c>
      <c r="B4" s="10" t="s">
        <v>27</v>
      </c>
      <c r="C4" s="10" t="s">
        <v>132</v>
      </c>
      <c r="D4" s="10" t="s">
        <v>105</v>
      </c>
      <c r="E4" s="10" t="s">
        <v>106</v>
      </c>
      <c r="F4" s="10" t="s">
        <v>107</v>
      </c>
      <c r="G4" s="10" t="s">
        <v>28</v>
      </c>
      <c r="H4" s="37"/>
      <c r="I4" s="37"/>
      <c r="J4" s="37"/>
    </row>
    <row r="5" spans="1:10" ht="18.75" customHeight="1">
      <c r="A5" s="57" t="s">
        <v>56</v>
      </c>
      <c r="B5" s="119"/>
      <c r="C5" s="119"/>
      <c r="D5" s="19"/>
      <c r="E5" s="119"/>
      <c r="F5" s="19"/>
      <c r="G5" s="119"/>
      <c r="H5" s="6"/>
      <c r="I5" s="26"/>
      <c r="J5" s="6"/>
    </row>
    <row r="6" spans="1:10" ht="18.75" customHeight="1">
      <c r="A6" s="120" t="s">
        <v>179</v>
      </c>
      <c r="B6" s="106">
        <f aca="true" t="shared" si="0" ref="B6:G6">B7+B8</f>
        <v>392094</v>
      </c>
      <c r="C6" s="106">
        <f>C7+C8</f>
        <v>73386</v>
      </c>
      <c r="D6" s="106">
        <f t="shared" si="0"/>
        <v>260240</v>
      </c>
      <c r="E6" s="106">
        <f t="shared" si="0"/>
        <v>5916</v>
      </c>
      <c r="F6" s="106">
        <f t="shared" si="0"/>
        <v>18852</v>
      </c>
      <c r="G6" s="106">
        <f t="shared" si="0"/>
        <v>392094</v>
      </c>
      <c r="H6" s="6"/>
      <c r="I6" s="26"/>
      <c r="J6" s="6"/>
    </row>
    <row r="7" spans="1:10" ht="12.75">
      <c r="A7" s="8" t="s">
        <v>36</v>
      </c>
      <c r="B7" s="4">
        <v>236433</v>
      </c>
      <c r="C7" s="4">
        <v>60118</v>
      </c>
      <c r="D7" s="4">
        <v>155318</v>
      </c>
      <c r="E7" s="4">
        <v>3861</v>
      </c>
      <c r="F7" s="4">
        <v>11422</v>
      </c>
      <c r="G7" s="4">
        <f>B7</f>
        <v>236433</v>
      </c>
      <c r="H7" s="6"/>
      <c r="I7" s="26"/>
      <c r="J7" s="6"/>
    </row>
    <row r="8" spans="1:10" ht="12.75">
      <c r="A8" s="8" t="s">
        <v>38</v>
      </c>
      <c r="B8" s="4">
        <v>155661</v>
      </c>
      <c r="C8" s="4">
        <v>13268</v>
      </c>
      <c r="D8" s="4">
        <v>104922</v>
      </c>
      <c r="E8" s="4">
        <v>2055</v>
      </c>
      <c r="F8" s="4">
        <v>7430</v>
      </c>
      <c r="G8" s="4">
        <f>B8</f>
        <v>155661</v>
      </c>
      <c r="H8" s="6"/>
      <c r="I8" s="26"/>
      <c r="J8" s="6"/>
    </row>
    <row r="9" spans="1:11" ht="18.75" customHeight="1">
      <c r="A9" s="120" t="s">
        <v>126</v>
      </c>
      <c r="B9" s="106">
        <f aca="true" t="shared" si="1" ref="B9:G9">B10+B11</f>
        <v>360127</v>
      </c>
      <c r="C9" s="106">
        <f t="shared" si="1"/>
        <v>53998</v>
      </c>
      <c r="D9" s="106">
        <f t="shared" si="1"/>
        <v>244704</v>
      </c>
      <c r="E9" s="106">
        <f t="shared" si="1"/>
        <v>5723</v>
      </c>
      <c r="F9" s="106">
        <f t="shared" si="1"/>
        <v>16375</v>
      </c>
      <c r="G9" s="106">
        <f t="shared" si="1"/>
        <v>360127</v>
      </c>
      <c r="H9" s="27"/>
      <c r="I9" s="27"/>
      <c r="J9" s="27"/>
      <c r="K9" s="27"/>
    </row>
    <row r="10" spans="1:11" ht="12.75">
      <c r="A10" s="8" t="s">
        <v>36</v>
      </c>
      <c r="B10" s="4">
        <v>213968</v>
      </c>
      <c r="C10" s="4">
        <v>44140</v>
      </c>
      <c r="D10" s="4">
        <v>145647</v>
      </c>
      <c r="E10" s="4">
        <v>3757</v>
      </c>
      <c r="F10" s="4">
        <v>10015</v>
      </c>
      <c r="G10" s="4">
        <f>B10</f>
        <v>213968</v>
      </c>
      <c r="H10" s="27"/>
      <c r="I10" s="27"/>
      <c r="J10" s="27"/>
      <c r="K10" s="27"/>
    </row>
    <row r="11" spans="1:11" ht="12.75">
      <c r="A11" s="8" t="s">
        <v>38</v>
      </c>
      <c r="B11" s="4">
        <v>146159</v>
      </c>
      <c r="C11" s="4">
        <v>9858</v>
      </c>
      <c r="D11" s="4">
        <v>99057</v>
      </c>
      <c r="E11" s="4">
        <v>1966</v>
      </c>
      <c r="F11" s="4">
        <v>6360</v>
      </c>
      <c r="G11" s="4">
        <f>B11</f>
        <v>146159</v>
      </c>
      <c r="H11" s="27"/>
      <c r="I11" s="27"/>
      <c r="J11" s="27"/>
      <c r="K11" s="27"/>
    </row>
    <row r="12" spans="1:11" ht="18.75" customHeight="1">
      <c r="A12" s="120" t="s">
        <v>127</v>
      </c>
      <c r="B12" s="106">
        <f aca="true" t="shared" si="2" ref="B12:G12">B13+B14</f>
        <v>38839</v>
      </c>
      <c r="C12" s="106">
        <f t="shared" si="2"/>
        <v>21907</v>
      </c>
      <c r="D12" s="106">
        <f t="shared" si="2"/>
        <v>19212</v>
      </c>
      <c r="E12" s="106">
        <f t="shared" si="2"/>
        <v>214</v>
      </c>
      <c r="F12" s="106">
        <f t="shared" si="2"/>
        <v>2725</v>
      </c>
      <c r="G12" s="106">
        <f t="shared" si="2"/>
        <v>38839</v>
      </c>
      <c r="H12" s="27"/>
      <c r="I12" s="27"/>
      <c r="J12" s="27"/>
      <c r="K12" s="27"/>
    </row>
    <row r="13" spans="1:11" ht="12.75">
      <c r="A13" s="8" t="s">
        <v>36</v>
      </c>
      <c r="B13" s="4">
        <v>27113</v>
      </c>
      <c r="C13" s="4">
        <v>18081</v>
      </c>
      <c r="D13" s="4">
        <v>11988</v>
      </c>
      <c r="E13" s="4">
        <v>114</v>
      </c>
      <c r="F13" s="4">
        <v>1547</v>
      </c>
      <c r="G13" s="4">
        <f>B13</f>
        <v>27113</v>
      </c>
      <c r="H13" s="27"/>
      <c r="I13" s="27"/>
      <c r="J13" s="27"/>
      <c r="K13" s="27"/>
    </row>
    <row r="14" spans="1:11" ht="12.75">
      <c r="A14" s="8" t="s">
        <v>38</v>
      </c>
      <c r="B14" s="4">
        <v>11726</v>
      </c>
      <c r="C14" s="4">
        <v>3826</v>
      </c>
      <c r="D14" s="4">
        <v>7224</v>
      </c>
      <c r="E14" s="4">
        <v>100</v>
      </c>
      <c r="F14" s="4">
        <v>1178</v>
      </c>
      <c r="G14" s="4">
        <f>B14</f>
        <v>11726</v>
      </c>
      <c r="H14" s="27"/>
      <c r="I14" s="27"/>
      <c r="J14" s="27"/>
      <c r="K14" s="27"/>
    </row>
    <row r="15" spans="1:11" ht="12.75">
      <c r="A15" s="8"/>
      <c r="B15" s="96"/>
      <c r="C15" s="96"/>
      <c r="D15" s="96"/>
      <c r="E15" s="96"/>
      <c r="F15" s="96"/>
      <c r="G15" s="96"/>
      <c r="H15" s="27"/>
      <c r="I15" s="27"/>
      <c r="J15" s="27"/>
      <c r="K15" s="27"/>
    </row>
    <row r="16" spans="1:11" ht="16.5" customHeight="1">
      <c r="A16" s="14" t="s">
        <v>122</v>
      </c>
      <c r="B16" s="86"/>
      <c r="C16" s="200"/>
      <c r="D16" s="86"/>
      <c r="E16" s="86"/>
      <c r="F16" s="86"/>
      <c r="G16" s="86"/>
      <c r="H16" s="27"/>
      <c r="I16" s="27"/>
      <c r="J16" s="27"/>
      <c r="K16" s="27"/>
    </row>
    <row r="17" spans="1:11" ht="18.75" customHeight="1">
      <c r="A17" s="120" t="s">
        <v>28</v>
      </c>
      <c r="B17" s="110">
        <f>B18+B19</f>
        <v>8907.915969599999</v>
      </c>
      <c r="C17" s="110">
        <f>C18+C19</f>
        <v>372.07602549999996</v>
      </c>
      <c r="D17" s="110">
        <f>D18+D19</f>
        <v>10397.255047499999</v>
      </c>
      <c r="E17" s="110">
        <f>E18+E19</f>
        <v>118.5212393</v>
      </c>
      <c r="F17" s="110">
        <f>F18+F19</f>
        <v>235.25082110000002</v>
      </c>
      <c r="G17" s="111">
        <f>SUM(B17:F17)</f>
        <v>20031.019103</v>
      </c>
      <c r="H17" s="27"/>
      <c r="I17" s="27"/>
      <c r="J17" s="27"/>
      <c r="K17" s="27"/>
    </row>
    <row r="18" spans="1:11" ht="12.75">
      <c r="A18" s="8" t="s">
        <v>36</v>
      </c>
      <c r="B18" s="121">
        <f>B21+B24</f>
        <v>5410.6131386</v>
      </c>
      <c r="C18" s="121">
        <f aca="true" t="shared" si="3" ref="B18:F19">C21+C24</f>
        <v>308.8241237</v>
      </c>
      <c r="D18" s="121">
        <f>D21+D24</f>
        <v>6152.1904875</v>
      </c>
      <c r="E18" s="121">
        <f t="shared" si="3"/>
        <v>70.6193709</v>
      </c>
      <c r="F18" s="121">
        <f t="shared" si="3"/>
        <v>141.7057856</v>
      </c>
      <c r="G18" s="121">
        <f>SUM(B18:F18)</f>
        <v>12083.952906299999</v>
      </c>
      <c r="H18" s="27"/>
      <c r="I18" s="27"/>
      <c r="J18" s="27"/>
      <c r="K18" s="27"/>
    </row>
    <row r="19" spans="1:11" ht="12.75">
      <c r="A19" s="8" t="s">
        <v>38</v>
      </c>
      <c r="B19" s="7">
        <f t="shared" si="3"/>
        <v>3497.302831</v>
      </c>
      <c r="C19" s="7">
        <f t="shared" si="3"/>
        <v>63.2519018</v>
      </c>
      <c r="D19" s="7">
        <f t="shared" si="3"/>
        <v>4245.06456</v>
      </c>
      <c r="E19" s="7">
        <f t="shared" si="3"/>
        <v>47.9018684</v>
      </c>
      <c r="F19" s="7">
        <f t="shared" si="3"/>
        <v>93.54503550000001</v>
      </c>
      <c r="G19" s="121">
        <f aca="true" t="shared" si="4" ref="G19:G25">SUM(B19:F19)</f>
        <v>7947.066196700001</v>
      </c>
      <c r="H19" s="27"/>
      <c r="I19" s="27"/>
      <c r="J19" s="27"/>
      <c r="K19" s="27"/>
    </row>
    <row r="20" spans="1:11" ht="18.75" customHeight="1">
      <c r="A20" s="120" t="s">
        <v>126</v>
      </c>
      <c r="B20" s="110">
        <f>B21+B22</f>
        <v>7481.3044914</v>
      </c>
      <c r="C20" s="110">
        <f>C21+C22</f>
        <v>268.2957543</v>
      </c>
      <c r="D20" s="110">
        <f>D21+D22</f>
        <v>10193.7982144</v>
      </c>
      <c r="E20" s="110">
        <f>E21+E22</f>
        <v>117.12504720000001</v>
      </c>
      <c r="F20" s="110">
        <f>F21+F22</f>
        <v>206.65499720000003</v>
      </c>
      <c r="G20" s="111">
        <f>SUM(B20:F20)</f>
        <v>18267.1785045</v>
      </c>
      <c r="H20" s="27"/>
      <c r="I20" s="27"/>
      <c r="J20" s="27"/>
      <c r="K20" s="27"/>
    </row>
    <row r="21" spans="1:11" ht="12.75">
      <c r="A21" s="8" t="s">
        <v>36</v>
      </c>
      <c r="B21" s="121">
        <v>4396.3895848</v>
      </c>
      <c r="C21" s="121">
        <v>221.558708</v>
      </c>
      <c r="D21" s="121">
        <v>6023.9861202</v>
      </c>
      <c r="E21" s="117">
        <v>69.8703746</v>
      </c>
      <c r="F21" s="117">
        <v>125.1295302</v>
      </c>
      <c r="G21" s="121">
        <f t="shared" si="4"/>
        <v>10836.934317799998</v>
      </c>
      <c r="H21" s="27"/>
      <c r="I21" s="27"/>
      <c r="J21" s="27"/>
      <c r="K21" s="27"/>
    </row>
    <row r="22" spans="1:11" ht="12.75">
      <c r="A22" s="8" t="s">
        <v>38</v>
      </c>
      <c r="B22" s="7">
        <v>3084.9149066</v>
      </c>
      <c r="C22" s="7">
        <v>46.7370463</v>
      </c>
      <c r="D22" s="7">
        <v>4169.8120942</v>
      </c>
      <c r="E22" s="173">
        <v>47.2546726</v>
      </c>
      <c r="F22" s="173">
        <v>81.525467</v>
      </c>
      <c r="G22" s="121">
        <f t="shared" si="4"/>
        <v>7430.244186700001</v>
      </c>
      <c r="H22" s="27"/>
      <c r="I22" s="27"/>
      <c r="J22" s="27"/>
      <c r="K22" s="27"/>
    </row>
    <row r="23" spans="1:11" ht="18.75" customHeight="1">
      <c r="A23" s="120" t="s">
        <v>127</v>
      </c>
      <c r="B23" s="111">
        <f>B24+B25</f>
        <v>1426.6114782</v>
      </c>
      <c r="C23" s="111">
        <f>C24+C25</f>
        <v>103.7802712</v>
      </c>
      <c r="D23" s="111">
        <f>D24+D25</f>
        <v>203.45683309999998</v>
      </c>
      <c r="E23" s="111">
        <f>E24+E25</f>
        <v>1.3961921</v>
      </c>
      <c r="F23" s="111">
        <f>F24+F25</f>
        <v>28.5958239</v>
      </c>
      <c r="G23" s="111">
        <f>SUM(B23:F23)</f>
        <v>1763.8405985</v>
      </c>
      <c r="H23" s="27"/>
      <c r="I23" s="27"/>
      <c r="J23" s="27"/>
      <c r="K23" s="27"/>
    </row>
    <row r="24" spans="1:11" ht="12.75">
      <c r="A24" s="22" t="s">
        <v>36</v>
      </c>
      <c r="B24" s="7">
        <v>1014.2235538</v>
      </c>
      <c r="C24" s="7">
        <v>87.2654157</v>
      </c>
      <c r="D24" s="7">
        <v>128.2043673</v>
      </c>
      <c r="E24" s="7">
        <v>0.7489963</v>
      </c>
      <c r="F24" s="7">
        <v>16.5762554</v>
      </c>
      <c r="G24" s="121">
        <f t="shared" si="4"/>
        <v>1247.0185885</v>
      </c>
      <c r="H24" s="27"/>
      <c r="I24" s="27"/>
      <c r="J24" s="27"/>
      <c r="K24" s="27"/>
    </row>
    <row r="25" spans="1:11" ht="12.75">
      <c r="A25" s="9" t="s">
        <v>38</v>
      </c>
      <c r="B25" s="122">
        <v>412.3879244</v>
      </c>
      <c r="C25" s="122">
        <v>16.5148555</v>
      </c>
      <c r="D25" s="122">
        <v>75.2524658</v>
      </c>
      <c r="E25" s="122">
        <v>0.6471958</v>
      </c>
      <c r="F25" s="122">
        <v>12.0195685</v>
      </c>
      <c r="G25" s="122">
        <f t="shared" si="4"/>
        <v>516.82201</v>
      </c>
      <c r="H25" s="27"/>
      <c r="I25" s="27"/>
      <c r="J25" s="27"/>
      <c r="K25" s="27"/>
    </row>
    <row r="26" spans="1:11" ht="24" customHeight="1">
      <c r="A26" s="34"/>
      <c r="B26" s="62"/>
      <c r="C26" s="62"/>
      <c r="D26" s="62"/>
      <c r="E26" s="62"/>
      <c r="F26" s="62"/>
      <c r="G26" s="62"/>
      <c r="H26" s="27"/>
      <c r="I26" s="27"/>
      <c r="J26" s="27"/>
      <c r="K26" s="27"/>
    </row>
    <row r="27" spans="1:11" ht="14.25" customHeight="1">
      <c r="A27" s="254" t="s">
        <v>221</v>
      </c>
      <c r="B27" s="254"/>
      <c r="C27" s="254"/>
      <c r="D27" s="254"/>
      <c r="E27" s="254"/>
      <c r="F27" s="254"/>
      <c r="G27" s="254"/>
      <c r="H27" s="27"/>
      <c r="I27" s="27"/>
      <c r="J27" s="27"/>
      <c r="K27" s="27"/>
    </row>
    <row r="28" spans="1:11" ht="12.75">
      <c r="A28" s="27"/>
      <c r="B28" s="27"/>
      <c r="C28" s="27"/>
      <c r="D28" s="27"/>
      <c r="E28" s="27"/>
      <c r="F28" s="27"/>
      <c r="G28" s="27"/>
      <c r="H28" s="27"/>
      <c r="I28" s="27"/>
      <c r="J28" s="27"/>
      <c r="K28" s="27"/>
    </row>
    <row r="29" spans="1:11" ht="12.75">
      <c r="A29" s="27"/>
      <c r="B29" s="27"/>
      <c r="C29" s="27"/>
      <c r="D29" s="27"/>
      <c r="E29" s="27"/>
      <c r="F29" s="27"/>
      <c r="G29" s="27"/>
      <c r="H29" s="27"/>
      <c r="I29" s="27"/>
      <c r="J29" s="27"/>
      <c r="K29" s="27"/>
    </row>
    <row r="30" spans="1:11" ht="12.75">
      <c r="A30" s="27"/>
      <c r="B30" s="27"/>
      <c r="C30" s="27"/>
      <c r="D30" s="27"/>
      <c r="E30" s="27"/>
      <c r="F30" s="27"/>
      <c r="G30" s="27"/>
      <c r="H30" s="27"/>
      <c r="I30" s="27"/>
      <c r="J30" s="27"/>
      <c r="K30" s="27"/>
    </row>
    <row r="31" spans="1:11" ht="12.75">
      <c r="A31" s="27"/>
      <c r="B31" s="27"/>
      <c r="C31" s="27"/>
      <c r="D31" s="27"/>
      <c r="E31" s="27"/>
      <c r="F31" s="27"/>
      <c r="G31" s="27"/>
      <c r="H31" s="27"/>
      <c r="I31" s="27"/>
      <c r="J31" s="27"/>
      <c r="K31" s="27"/>
    </row>
    <row r="32" spans="1:11" ht="12.75">
      <c r="A32" s="27"/>
      <c r="B32" s="27"/>
      <c r="C32" s="27"/>
      <c r="D32" s="27"/>
      <c r="E32" s="27"/>
      <c r="F32" s="27"/>
      <c r="G32" s="27"/>
      <c r="H32" s="27"/>
      <c r="I32" s="27"/>
      <c r="J32" s="27"/>
      <c r="K32" s="27"/>
    </row>
    <row r="33" spans="1:11" ht="12.75">
      <c r="A33" s="27"/>
      <c r="B33" s="27"/>
      <c r="C33" s="27"/>
      <c r="D33" s="27"/>
      <c r="E33" s="27"/>
      <c r="F33" s="27"/>
      <c r="G33" s="27"/>
      <c r="H33" s="27"/>
      <c r="I33" s="27"/>
      <c r="J33" s="27"/>
      <c r="K33" s="27"/>
    </row>
    <row r="34" spans="1:11" ht="12.75">
      <c r="A34" s="27"/>
      <c r="B34" s="27"/>
      <c r="C34" s="27"/>
      <c r="D34" s="27"/>
      <c r="E34" s="27"/>
      <c r="F34" s="27"/>
      <c r="G34" s="27"/>
      <c r="H34" s="27"/>
      <c r="I34" s="27"/>
      <c r="J34" s="27"/>
      <c r="K34" s="27"/>
    </row>
    <row r="35" spans="1:11" ht="12.75">
      <c r="A35" s="27"/>
      <c r="B35" s="27"/>
      <c r="C35" s="27"/>
      <c r="D35" s="27"/>
      <c r="E35" s="27"/>
      <c r="F35" s="27"/>
      <c r="G35" s="27"/>
      <c r="H35" s="27"/>
      <c r="I35" s="27"/>
      <c r="J35" s="27"/>
      <c r="K35" s="27"/>
    </row>
    <row r="36" spans="1:11" ht="12.75">
      <c r="A36" s="27"/>
      <c r="B36" s="27"/>
      <c r="C36" s="27"/>
      <c r="D36" s="27"/>
      <c r="E36" s="27"/>
      <c r="F36" s="27"/>
      <c r="G36" s="27"/>
      <c r="H36" s="27"/>
      <c r="I36" s="27"/>
      <c r="J36" s="27"/>
      <c r="K36" s="27"/>
    </row>
    <row r="37" spans="1:11" ht="12.75">
      <c r="A37" s="27"/>
      <c r="B37" s="27"/>
      <c r="C37" s="27"/>
      <c r="D37" s="27"/>
      <c r="E37" s="27"/>
      <c r="F37" s="27"/>
      <c r="G37" s="27"/>
      <c r="H37" s="27"/>
      <c r="I37" s="27"/>
      <c r="J37" s="27"/>
      <c r="K37" s="27"/>
    </row>
    <row r="38" spans="1:11" ht="12.75">
      <c r="A38" s="27"/>
      <c r="B38" s="27"/>
      <c r="C38" s="27"/>
      <c r="D38" s="27"/>
      <c r="E38" s="27"/>
      <c r="F38" s="27"/>
      <c r="G38" s="27"/>
      <c r="H38" s="27"/>
      <c r="I38" s="27"/>
      <c r="J38" s="27"/>
      <c r="K38" s="27"/>
    </row>
    <row r="39" spans="1:11" ht="12.75">
      <c r="A39" s="27"/>
      <c r="B39" s="27"/>
      <c r="C39" s="27"/>
      <c r="D39" s="27"/>
      <c r="E39" s="27"/>
      <c r="F39" s="27"/>
      <c r="G39" s="27"/>
      <c r="H39" s="27"/>
      <c r="I39" s="27"/>
      <c r="J39" s="27"/>
      <c r="K39" s="27"/>
    </row>
    <row r="40" spans="1:11" ht="12.75">
      <c r="A40" s="27"/>
      <c r="B40" s="27"/>
      <c r="C40" s="27"/>
      <c r="D40" s="27"/>
      <c r="E40" s="27"/>
      <c r="F40" s="27"/>
      <c r="G40" s="27"/>
      <c r="H40" s="27"/>
      <c r="I40" s="27"/>
      <c r="J40" s="27"/>
      <c r="K40" s="27"/>
    </row>
    <row r="41" spans="1:11" ht="12.75">
      <c r="A41" s="27"/>
      <c r="B41" s="27"/>
      <c r="C41" s="27"/>
      <c r="D41" s="27"/>
      <c r="E41" s="27"/>
      <c r="F41" s="27"/>
      <c r="G41" s="27"/>
      <c r="H41" s="27"/>
      <c r="I41" s="27"/>
      <c r="J41" s="27"/>
      <c r="K41" s="27"/>
    </row>
    <row r="42" spans="1:11" ht="12.75">
      <c r="A42" s="27"/>
      <c r="B42" s="27"/>
      <c r="C42" s="27"/>
      <c r="D42" s="27"/>
      <c r="E42" s="27"/>
      <c r="F42" s="27"/>
      <c r="G42" s="27"/>
      <c r="H42" s="27"/>
      <c r="I42" s="27"/>
      <c r="J42" s="27"/>
      <c r="K42" s="27"/>
    </row>
    <row r="43" spans="1:11" ht="12.75">
      <c r="A43" s="27"/>
      <c r="B43" s="27"/>
      <c r="C43" s="27"/>
      <c r="D43" s="27"/>
      <c r="E43" s="27"/>
      <c r="F43" s="27"/>
      <c r="G43" s="27"/>
      <c r="H43" s="27"/>
      <c r="I43" s="27"/>
      <c r="J43" s="27"/>
      <c r="K43" s="27"/>
    </row>
    <row r="44" spans="1:11" ht="12.75">
      <c r="A44" s="27"/>
      <c r="B44" s="27"/>
      <c r="C44" s="27"/>
      <c r="D44" s="27"/>
      <c r="E44" s="27"/>
      <c r="F44" s="27"/>
      <c r="G44" s="27"/>
      <c r="H44" s="27"/>
      <c r="I44" s="27"/>
      <c r="J44" s="27"/>
      <c r="K44" s="27"/>
    </row>
    <row r="45" spans="1:11" ht="12.75">
      <c r="A45" s="27"/>
      <c r="B45" s="27"/>
      <c r="C45" s="27"/>
      <c r="D45" s="27"/>
      <c r="E45" s="27"/>
      <c r="F45" s="27"/>
      <c r="G45" s="27"/>
      <c r="H45" s="27"/>
      <c r="I45" s="27"/>
      <c r="J45" s="27"/>
      <c r="K45" s="27"/>
    </row>
    <row r="46" spans="1:11" ht="12.75">
      <c r="A46" s="27"/>
      <c r="B46" s="27"/>
      <c r="C46" s="27"/>
      <c r="D46" s="27"/>
      <c r="E46" s="27"/>
      <c r="F46" s="27"/>
      <c r="G46" s="27"/>
      <c r="H46" s="27"/>
      <c r="I46" s="27"/>
      <c r="J46" s="27"/>
      <c r="K46" s="27"/>
    </row>
    <row r="47" spans="1:11" ht="12.75">
      <c r="A47" s="27"/>
      <c r="B47" s="27"/>
      <c r="C47" s="27"/>
      <c r="D47" s="27"/>
      <c r="E47" s="27"/>
      <c r="F47" s="27"/>
      <c r="G47" s="27"/>
      <c r="H47" s="27"/>
      <c r="I47" s="27"/>
      <c r="J47" s="27"/>
      <c r="K47" s="27"/>
    </row>
    <row r="48" spans="1:11" ht="12.75">
      <c r="A48" s="27"/>
      <c r="B48" s="27"/>
      <c r="C48" s="27"/>
      <c r="D48" s="27"/>
      <c r="E48" s="27"/>
      <c r="F48" s="27"/>
      <c r="G48" s="27"/>
      <c r="H48" s="27"/>
      <c r="I48" s="27"/>
      <c r="J48" s="27"/>
      <c r="K48" s="27"/>
    </row>
    <row r="49" spans="1:11" ht="12.75">
      <c r="A49" s="27"/>
      <c r="B49" s="27"/>
      <c r="C49" s="27"/>
      <c r="D49" s="27"/>
      <c r="E49" s="27"/>
      <c r="F49" s="27"/>
      <c r="G49" s="27"/>
      <c r="H49" s="27"/>
      <c r="I49" s="27"/>
      <c r="J49" s="27"/>
      <c r="K49" s="27"/>
    </row>
    <row r="50" spans="1:11" ht="12.75">
      <c r="A50" s="27"/>
      <c r="B50" s="27"/>
      <c r="C50" s="27"/>
      <c r="D50" s="27"/>
      <c r="E50" s="27"/>
      <c r="F50" s="27"/>
      <c r="G50" s="27"/>
      <c r="H50" s="27"/>
      <c r="I50" s="27"/>
      <c r="J50" s="27"/>
      <c r="K50" s="27"/>
    </row>
    <row r="51" spans="1:11" ht="12.75">
      <c r="A51" s="27"/>
      <c r="B51" s="27"/>
      <c r="C51" s="27"/>
      <c r="D51" s="27"/>
      <c r="E51" s="27"/>
      <c r="F51" s="27"/>
      <c r="G51" s="27"/>
      <c r="H51" s="27"/>
      <c r="I51" s="27"/>
      <c r="J51" s="27"/>
      <c r="K51" s="27"/>
    </row>
    <row r="52" spans="1:11" ht="12.75">
      <c r="A52" s="27"/>
      <c r="B52" s="27"/>
      <c r="C52" s="27"/>
      <c r="D52" s="27"/>
      <c r="E52" s="27"/>
      <c r="F52" s="27"/>
      <c r="G52" s="27"/>
      <c r="H52" s="27"/>
      <c r="I52" s="27"/>
      <c r="J52" s="27"/>
      <c r="K52" s="27"/>
    </row>
    <row r="53" spans="1:11" ht="12.75">
      <c r="A53" s="27"/>
      <c r="B53" s="27"/>
      <c r="C53" s="27"/>
      <c r="D53" s="27"/>
      <c r="E53" s="27"/>
      <c r="F53" s="27"/>
      <c r="G53" s="27"/>
      <c r="H53" s="27"/>
      <c r="I53" s="27"/>
      <c r="J53" s="27"/>
      <c r="K53" s="27"/>
    </row>
    <row r="54" spans="1:11" ht="12.75">
      <c r="A54" s="27"/>
      <c r="B54" s="27"/>
      <c r="C54" s="27"/>
      <c r="D54" s="27"/>
      <c r="E54" s="27"/>
      <c r="F54" s="27"/>
      <c r="G54" s="27"/>
      <c r="H54" s="27"/>
      <c r="I54" s="27"/>
      <c r="J54" s="27"/>
      <c r="K54" s="27"/>
    </row>
    <row r="55" spans="1:11" ht="12.75">
      <c r="A55" s="27"/>
      <c r="B55" s="27"/>
      <c r="C55" s="27"/>
      <c r="D55" s="27"/>
      <c r="E55" s="27"/>
      <c r="F55" s="27"/>
      <c r="G55" s="27"/>
      <c r="H55" s="27"/>
      <c r="I55" s="27"/>
      <c r="J55" s="27"/>
      <c r="K55" s="27"/>
    </row>
    <row r="56" spans="1:11" ht="12.75">
      <c r="A56" s="27"/>
      <c r="B56" s="27"/>
      <c r="C56" s="27"/>
      <c r="D56" s="27"/>
      <c r="E56" s="27"/>
      <c r="F56" s="27"/>
      <c r="G56" s="27"/>
      <c r="H56" s="27"/>
      <c r="I56" s="27"/>
      <c r="J56" s="27"/>
      <c r="K56" s="27"/>
    </row>
    <row r="57" spans="1:11" ht="12.75">
      <c r="A57" s="27"/>
      <c r="B57" s="27"/>
      <c r="C57" s="27"/>
      <c r="D57" s="27"/>
      <c r="E57" s="27"/>
      <c r="F57" s="27"/>
      <c r="G57" s="27"/>
      <c r="H57" s="27"/>
      <c r="I57" s="27"/>
      <c r="J57" s="27"/>
      <c r="K57" s="27"/>
    </row>
    <row r="58" spans="1:11" ht="12.75">
      <c r="A58" s="27"/>
      <c r="B58" s="27"/>
      <c r="C58" s="27"/>
      <c r="D58" s="27"/>
      <c r="E58" s="27"/>
      <c r="F58" s="27"/>
      <c r="G58" s="27"/>
      <c r="H58" s="27"/>
      <c r="I58" s="27"/>
      <c r="J58" s="27"/>
      <c r="K58" s="27"/>
    </row>
    <row r="59" spans="1:11" ht="12.75">
      <c r="A59" s="27"/>
      <c r="B59" s="27"/>
      <c r="C59" s="27"/>
      <c r="D59" s="27"/>
      <c r="E59" s="27"/>
      <c r="F59" s="27"/>
      <c r="G59" s="27"/>
      <c r="H59" s="27"/>
      <c r="I59" s="27"/>
      <c r="J59" s="27"/>
      <c r="K59" s="27"/>
    </row>
    <row r="60" spans="1:11" ht="12.75">
      <c r="A60" s="27"/>
      <c r="B60" s="27"/>
      <c r="C60" s="27"/>
      <c r="D60" s="27"/>
      <c r="E60" s="27"/>
      <c r="F60" s="27"/>
      <c r="G60" s="27"/>
      <c r="H60" s="27"/>
      <c r="I60" s="27"/>
      <c r="J60" s="27"/>
      <c r="K60" s="27"/>
    </row>
    <row r="61" spans="1:11" ht="12.75">
      <c r="A61" s="27"/>
      <c r="B61" s="27"/>
      <c r="C61" s="27"/>
      <c r="D61" s="27"/>
      <c r="E61" s="27"/>
      <c r="F61" s="27"/>
      <c r="G61" s="27"/>
      <c r="H61" s="27"/>
      <c r="I61" s="27"/>
      <c r="J61" s="27"/>
      <c r="K61" s="27"/>
    </row>
    <row r="62" spans="1:11" ht="12.75">
      <c r="A62" s="27"/>
      <c r="B62" s="27"/>
      <c r="C62" s="27"/>
      <c r="D62" s="27"/>
      <c r="E62" s="27"/>
      <c r="F62" s="27"/>
      <c r="G62" s="27"/>
      <c r="H62" s="27"/>
      <c r="I62" s="27"/>
      <c r="J62" s="27"/>
      <c r="K62" s="27"/>
    </row>
    <row r="63" spans="1:11" ht="12.75">
      <c r="A63" s="27"/>
      <c r="B63" s="27"/>
      <c r="C63" s="27"/>
      <c r="D63" s="27"/>
      <c r="E63" s="27"/>
      <c r="F63" s="27"/>
      <c r="G63" s="27"/>
      <c r="H63" s="27"/>
      <c r="I63" s="27"/>
      <c r="J63" s="27"/>
      <c r="K63" s="27"/>
    </row>
    <row r="64" spans="1:11" ht="12.75">
      <c r="A64" s="27"/>
      <c r="B64" s="27"/>
      <c r="C64" s="27"/>
      <c r="D64" s="27"/>
      <c r="E64" s="27"/>
      <c r="F64" s="27"/>
      <c r="G64" s="27"/>
      <c r="H64" s="27"/>
      <c r="I64" s="27"/>
      <c r="J64" s="27"/>
      <c r="K64" s="27"/>
    </row>
    <row r="65" spans="1:11" ht="12.75">
      <c r="A65" s="27"/>
      <c r="B65" s="27"/>
      <c r="C65" s="27"/>
      <c r="D65" s="27"/>
      <c r="E65" s="27"/>
      <c r="F65" s="27"/>
      <c r="G65" s="27"/>
      <c r="H65" s="27"/>
      <c r="I65" s="27"/>
      <c r="J65" s="27"/>
      <c r="K65" s="27"/>
    </row>
  </sheetData>
  <sheetProtection/>
  <mergeCells count="3">
    <mergeCell ref="A1:J1"/>
    <mergeCell ref="A3:J3"/>
    <mergeCell ref="A27:G27"/>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E26"/>
  <sheetViews>
    <sheetView zoomScalePageLayoutView="0" workbookViewId="0" topLeftCell="A1">
      <selection activeCell="A2" sqref="A2"/>
    </sheetView>
  </sheetViews>
  <sheetFormatPr defaultColWidth="9.140625" defaultRowHeight="12.75"/>
  <cols>
    <col min="1" max="1" width="24.57421875" style="0" customWidth="1"/>
    <col min="2" max="2" width="13.57421875" style="0" customWidth="1"/>
    <col min="3" max="3" width="13.140625" style="0" customWidth="1"/>
    <col min="4" max="4" width="12.7109375" style="0" customWidth="1"/>
  </cols>
  <sheetData>
    <row r="1" spans="1:5" ht="27" customHeight="1">
      <c r="A1" s="249" t="s">
        <v>9</v>
      </c>
      <c r="B1" s="250"/>
      <c r="C1" s="250"/>
      <c r="D1" s="250"/>
      <c r="E1" s="248"/>
    </row>
    <row r="2" spans="1:4" ht="7.5" customHeight="1">
      <c r="A2" s="71" t="s">
        <v>135</v>
      </c>
      <c r="B2" s="72"/>
      <c r="C2" s="72"/>
      <c r="D2" s="72"/>
    </row>
    <row r="3" spans="1:5" ht="27" customHeight="1">
      <c r="A3" s="255" t="s">
        <v>24</v>
      </c>
      <c r="B3" s="255"/>
      <c r="C3" s="255"/>
      <c r="D3" s="255"/>
      <c r="E3" s="248"/>
    </row>
    <row r="4" spans="1:4" ht="27" customHeight="1">
      <c r="A4" s="81" t="s">
        <v>136</v>
      </c>
      <c r="B4" s="141" t="s">
        <v>73</v>
      </c>
      <c r="C4" s="141" t="s">
        <v>74</v>
      </c>
      <c r="D4" s="141" t="s">
        <v>110</v>
      </c>
    </row>
    <row r="5" spans="1:4" ht="12.75">
      <c r="A5" s="14" t="s">
        <v>29</v>
      </c>
      <c r="B5" s="92"/>
      <c r="C5" s="92"/>
      <c r="D5" s="92"/>
    </row>
    <row r="6" spans="1:4" ht="12.75">
      <c r="A6" s="1" t="s">
        <v>144</v>
      </c>
      <c r="B6" s="7">
        <v>7.8373126</v>
      </c>
      <c r="C6" s="7">
        <v>1.8388399</v>
      </c>
      <c r="D6" s="7">
        <f>B6+C6</f>
        <v>9.6761525</v>
      </c>
    </row>
    <row r="7" spans="1:4" ht="12.75">
      <c r="A7" s="3" t="s">
        <v>145</v>
      </c>
      <c r="B7" s="7">
        <v>12.114642</v>
      </c>
      <c r="C7" s="7">
        <v>2.5667953</v>
      </c>
      <c r="D7" s="7">
        <f aca="true" t="shared" si="0" ref="D7:D19">B7+C7</f>
        <v>14.681437299999999</v>
      </c>
    </row>
    <row r="8" spans="1:4" ht="12.75">
      <c r="A8" s="3" t="s">
        <v>146</v>
      </c>
      <c r="B8" s="7">
        <v>6.963294</v>
      </c>
      <c r="C8" s="7">
        <v>1.5511727</v>
      </c>
      <c r="D8" s="7">
        <f t="shared" si="0"/>
        <v>8.5144667</v>
      </c>
    </row>
    <row r="9" spans="1:4" ht="12.75">
      <c r="A9" s="3" t="s">
        <v>147</v>
      </c>
      <c r="B9" s="7">
        <v>4.8055991</v>
      </c>
      <c r="C9" s="7">
        <v>1.8327582</v>
      </c>
      <c r="D9" s="7">
        <f t="shared" si="0"/>
        <v>6.6383573</v>
      </c>
    </row>
    <row r="10" spans="1:4" ht="12.75">
      <c r="A10" s="83" t="s">
        <v>30</v>
      </c>
      <c r="B10" s="92"/>
      <c r="C10" s="92"/>
      <c r="D10" s="7"/>
    </row>
    <row r="11" spans="1:4" ht="12.75">
      <c r="A11" s="1" t="s">
        <v>144</v>
      </c>
      <c r="B11" s="7">
        <v>29.0654672</v>
      </c>
      <c r="C11" s="7">
        <v>6.2109013</v>
      </c>
      <c r="D11" s="7">
        <f t="shared" si="0"/>
        <v>35.276368500000004</v>
      </c>
    </row>
    <row r="12" spans="1:4" ht="12.75">
      <c r="A12" s="3" t="s">
        <v>145</v>
      </c>
      <c r="B12" s="7">
        <v>43.9248132</v>
      </c>
      <c r="C12" s="7">
        <v>7.1318799</v>
      </c>
      <c r="D12" s="7">
        <f t="shared" si="0"/>
        <v>51.056693100000004</v>
      </c>
    </row>
    <row r="13" spans="1:4" ht="12.75">
      <c r="A13" s="3" t="s">
        <v>146</v>
      </c>
      <c r="B13" s="7">
        <v>19.6834583</v>
      </c>
      <c r="C13" s="7">
        <v>2.9543252</v>
      </c>
      <c r="D13" s="7">
        <f t="shared" si="0"/>
        <v>22.6377835</v>
      </c>
    </row>
    <row r="14" spans="1:4" ht="12.75">
      <c r="A14" s="3" t="s">
        <v>147</v>
      </c>
      <c r="B14" s="7">
        <v>9.5344902</v>
      </c>
      <c r="C14" s="7">
        <v>1.9347285</v>
      </c>
      <c r="D14" s="7">
        <f t="shared" si="0"/>
        <v>11.4692187</v>
      </c>
    </row>
    <row r="15" spans="1:4" ht="12.75">
      <c r="A15" s="105" t="s">
        <v>31</v>
      </c>
      <c r="B15" s="92"/>
      <c r="C15" s="101"/>
      <c r="D15" s="7"/>
    </row>
    <row r="16" spans="1:4" ht="12.75">
      <c r="A16" s="1" t="s">
        <v>144</v>
      </c>
      <c r="B16" s="7">
        <v>43.1684308</v>
      </c>
      <c r="C16" s="7">
        <v>13.4899208</v>
      </c>
      <c r="D16" s="7">
        <f t="shared" si="0"/>
        <v>56.6583516</v>
      </c>
    </row>
    <row r="17" spans="1:4" ht="12.75">
      <c r="A17" s="3" t="s">
        <v>145</v>
      </c>
      <c r="B17" s="7">
        <v>89.806538</v>
      </c>
      <c r="C17" s="7">
        <v>17.0054082</v>
      </c>
      <c r="D17" s="7">
        <f t="shared" si="0"/>
        <v>106.81194620000001</v>
      </c>
    </row>
    <row r="18" spans="1:4" ht="12.75">
      <c r="A18" s="3" t="s">
        <v>146</v>
      </c>
      <c r="B18" s="7">
        <v>32.9789111</v>
      </c>
      <c r="C18" s="7">
        <v>5.090171</v>
      </c>
      <c r="D18" s="7">
        <f t="shared" si="0"/>
        <v>38.069082099999996</v>
      </c>
    </row>
    <row r="19" spans="1:4" ht="12.75">
      <c r="A19" s="3" t="s">
        <v>147</v>
      </c>
      <c r="B19" s="121">
        <v>8.9443762</v>
      </c>
      <c r="C19" s="121">
        <v>1.6439593</v>
      </c>
      <c r="D19" s="7">
        <f t="shared" si="0"/>
        <v>10.588335500000001</v>
      </c>
    </row>
    <row r="20" spans="1:4" ht="12.75">
      <c r="A20" s="105" t="s">
        <v>137</v>
      </c>
      <c r="B20" s="92"/>
      <c r="C20" s="101"/>
      <c r="D20" s="7"/>
    </row>
    <row r="21" spans="1:4" ht="12.75">
      <c r="A21" s="1" t="s">
        <v>144</v>
      </c>
      <c r="B21" s="7">
        <f>B6+B11+B16</f>
        <v>80.0712106</v>
      </c>
      <c r="C21" s="7">
        <f>C6+C11+C16</f>
        <v>21.539662</v>
      </c>
      <c r="D21" s="7">
        <f>D6+D11+D16</f>
        <v>101.61087260000001</v>
      </c>
    </row>
    <row r="22" spans="1:4" ht="12.75">
      <c r="A22" s="3" t="s">
        <v>145</v>
      </c>
      <c r="B22" s="7">
        <f aca="true" t="shared" si="1" ref="B22:D23">B7+B12+B17</f>
        <v>145.8459932</v>
      </c>
      <c r="C22" s="7">
        <f t="shared" si="1"/>
        <v>26.704083400000002</v>
      </c>
      <c r="D22" s="7">
        <f t="shared" si="1"/>
        <v>172.5500766</v>
      </c>
    </row>
    <row r="23" spans="1:4" ht="12.75">
      <c r="A23" s="3" t="s">
        <v>146</v>
      </c>
      <c r="B23" s="7">
        <f t="shared" si="1"/>
        <v>59.6256634</v>
      </c>
      <c r="C23" s="7">
        <f t="shared" si="1"/>
        <v>9.5956689</v>
      </c>
      <c r="D23" s="7">
        <f t="shared" si="1"/>
        <v>69.2213323</v>
      </c>
    </row>
    <row r="24" spans="1:5" ht="12.75">
      <c r="A24" s="3" t="s">
        <v>147</v>
      </c>
      <c r="B24" s="122">
        <f>B9+B14+B19</f>
        <v>23.284465500000003</v>
      </c>
      <c r="C24" s="122">
        <f>C9+C14+C19</f>
        <v>5.411446</v>
      </c>
      <c r="D24" s="122">
        <f>D9+D14+D19</f>
        <v>28.6959115</v>
      </c>
      <c r="E24" s="171"/>
    </row>
    <row r="25" spans="1:4" ht="24" customHeight="1">
      <c r="A25" s="213"/>
      <c r="B25" s="43"/>
      <c r="C25" s="43"/>
      <c r="D25" s="62"/>
    </row>
    <row r="26" spans="1:4" ht="15.75" customHeight="1">
      <c r="A26" s="127"/>
      <c r="B26" s="128"/>
      <c r="C26" s="128"/>
      <c r="D26" s="128"/>
    </row>
  </sheetData>
  <sheetProtection/>
  <mergeCells count="2">
    <mergeCell ref="A1:E1"/>
    <mergeCell ref="A3:E3"/>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M57"/>
  <sheetViews>
    <sheetView zoomScalePageLayoutView="0" workbookViewId="0" topLeftCell="A1">
      <selection activeCell="A2" sqref="A2"/>
    </sheetView>
  </sheetViews>
  <sheetFormatPr defaultColWidth="9.140625" defaultRowHeight="12.75"/>
  <cols>
    <col min="1" max="1" width="20.00390625" style="0" customWidth="1"/>
    <col min="2" max="2" width="6.57421875" style="0" customWidth="1"/>
    <col min="3" max="3" width="7.28125" style="0" customWidth="1"/>
    <col min="4" max="4" width="7.140625" style="0" customWidth="1"/>
    <col min="5" max="6" width="6.8515625" style="0" customWidth="1"/>
    <col min="7" max="7" width="1.7109375" style="0" customWidth="1"/>
    <col min="8" max="8" width="7.140625" style="0" customWidth="1"/>
    <col min="9" max="9" width="7.7109375" style="0" customWidth="1"/>
    <col min="10" max="10" width="7.140625" style="0" customWidth="1"/>
    <col min="11" max="11" width="6.7109375" style="0" customWidth="1"/>
    <col min="12" max="12" width="7.00390625" style="0" customWidth="1"/>
  </cols>
  <sheetData>
    <row r="1" spans="1:13" ht="27" customHeight="1">
      <c r="A1" s="249" t="s">
        <v>180</v>
      </c>
      <c r="B1" s="250"/>
      <c r="C1" s="250"/>
      <c r="D1" s="250"/>
      <c r="E1" s="250"/>
      <c r="F1" s="250"/>
      <c r="G1" s="250"/>
      <c r="H1" s="250"/>
      <c r="I1" s="250"/>
      <c r="J1" s="250"/>
      <c r="K1" s="250"/>
      <c r="L1" s="250"/>
      <c r="M1" s="16"/>
    </row>
    <row r="2" spans="1:13" ht="7.5" customHeight="1">
      <c r="A2" s="71"/>
      <c r="B2" s="72"/>
      <c r="C2" s="72"/>
      <c r="D2" s="72"/>
      <c r="E2" s="72"/>
      <c r="F2" s="72"/>
      <c r="G2" s="72"/>
      <c r="H2" s="72"/>
      <c r="I2" s="72"/>
      <c r="J2" s="72"/>
      <c r="K2" s="72"/>
      <c r="L2" s="72"/>
      <c r="M2" s="16"/>
    </row>
    <row r="3" spans="1:13" ht="27" customHeight="1">
      <c r="A3" s="255" t="s">
        <v>167</v>
      </c>
      <c r="B3" s="255"/>
      <c r="C3" s="255"/>
      <c r="D3" s="255"/>
      <c r="E3" s="255"/>
      <c r="F3" s="255"/>
      <c r="G3" s="255"/>
      <c r="H3" s="255"/>
      <c r="I3" s="255"/>
      <c r="J3" s="255"/>
      <c r="K3" s="255"/>
      <c r="L3" s="255"/>
      <c r="M3" s="17"/>
    </row>
    <row r="4" spans="1:12" ht="18.75" customHeight="1">
      <c r="A4" s="25" t="s">
        <v>114</v>
      </c>
      <c r="B4" s="74" t="s">
        <v>36</v>
      </c>
      <c r="C4" s="74"/>
      <c r="D4" s="75"/>
      <c r="E4" s="74"/>
      <c r="F4" s="74"/>
      <c r="G4" s="25"/>
      <c r="H4" s="74" t="s">
        <v>38</v>
      </c>
      <c r="I4" s="74"/>
      <c r="J4" s="74"/>
      <c r="K4" s="74"/>
      <c r="L4" s="74"/>
    </row>
    <row r="5" spans="1:12" ht="24" customHeight="1">
      <c r="A5" s="37" t="s">
        <v>115</v>
      </c>
      <c r="B5" s="45" t="s">
        <v>50</v>
      </c>
      <c r="C5" s="45" t="s">
        <v>133</v>
      </c>
      <c r="D5" s="45" t="s">
        <v>52</v>
      </c>
      <c r="E5" s="45" t="s">
        <v>51</v>
      </c>
      <c r="F5" s="45" t="s">
        <v>66</v>
      </c>
      <c r="G5" s="45"/>
      <c r="H5" s="45" t="s">
        <v>50</v>
      </c>
      <c r="I5" s="45" t="s">
        <v>133</v>
      </c>
      <c r="J5" s="45" t="s">
        <v>52</v>
      </c>
      <c r="K5" s="45" t="s">
        <v>51</v>
      </c>
      <c r="L5" s="45" t="s">
        <v>66</v>
      </c>
    </row>
    <row r="6" spans="1:12" ht="18.75" customHeight="1">
      <c r="A6" s="49" t="s">
        <v>150</v>
      </c>
      <c r="B6" s="106">
        <f>'3.2'!B7</f>
        <v>236433</v>
      </c>
      <c r="C6" s="106">
        <f>'3.2'!C7</f>
        <v>60118</v>
      </c>
      <c r="D6" s="163">
        <f>'3.2'!D7</f>
        <v>155318</v>
      </c>
      <c r="E6" s="163">
        <f>'3.2'!E7</f>
        <v>3861</v>
      </c>
      <c r="F6" s="163">
        <f>'3.2'!F7</f>
        <v>11422</v>
      </c>
      <c r="G6" s="228"/>
      <c r="H6" s="163">
        <f>'3.2'!B8</f>
        <v>155661</v>
      </c>
      <c r="I6" s="163">
        <f>'3.2'!C8</f>
        <v>13268</v>
      </c>
      <c r="J6" s="163">
        <f>'3.2'!D8</f>
        <v>104922</v>
      </c>
      <c r="K6" s="163">
        <f>'3.2'!E8</f>
        <v>2055</v>
      </c>
      <c r="L6" s="106">
        <f>'3.2'!F8</f>
        <v>7430</v>
      </c>
    </row>
    <row r="7" spans="1:12" ht="18.75" customHeight="1">
      <c r="A7" s="28" t="s">
        <v>29</v>
      </c>
      <c r="B7" s="108">
        <f>B8+B9</f>
        <v>15075</v>
      </c>
      <c r="C7" s="108">
        <f>C8+C9</f>
        <v>9081</v>
      </c>
      <c r="D7" s="228">
        <f>D8+D9</f>
        <v>4668</v>
      </c>
      <c r="E7" s="228">
        <f>E8+E9</f>
        <v>12</v>
      </c>
      <c r="F7" s="228">
        <f>F8+F9</f>
        <v>125</v>
      </c>
      <c r="G7" s="228"/>
      <c r="H7" s="228">
        <f>H8+H9</f>
        <v>6692</v>
      </c>
      <c r="I7" s="228">
        <f>I8+I9</f>
        <v>2179</v>
      </c>
      <c r="J7" s="228">
        <f>J8+J9</f>
        <v>3026</v>
      </c>
      <c r="K7" s="228">
        <f>SUM(K8,K9)</f>
        <v>5</v>
      </c>
      <c r="L7" s="108">
        <f>L8+L9</f>
        <v>103</v>
      </c>
    </row>
    <row r="8" spans="1:12" ht="12.75">
      <c r="A8" s="35" t="s">
        <v>45</v>
      </c>
      <c r="B8" s="40">
        <v>1607</v>
      </c>
      <c r="C8" s="40">
        <v>1073</v>
      </c>
      <c r="D8" s="211">
        <v>396</v>
      </c>
      <c r="E8" s="211">
        <v>5</v>
      </c>
      <c r="F8" s="211">
        <v>9</v>
      </c>
      <c r="G8" s="231"/>
      <c r="H8" s="211">
        <v>650</v>
      </c>
      <c r="I8" s="211">
        <v>215</v>
      </c>
      <c r="J8" s="211">
        <v>357</v>
      </c>
      <c r="K8" s="199" t="s">
        <v>215</v>
      </c>
      <c r="L8" s="40">
        <v>12</v>
      </c>
    </row>
    <row r="9" spans="1:12" ht="12.75">
      <c r="A9" s="35" t="s">
        <v>46</v>
      </c>
      <c r="B9" s="40">
        <v>13468</v>
      </c>
      <c r="C9" s="40">
        <v>8008</v>
      </c>
      <c r="D9" s="211">
        <v>4272</v>
      </c>
      <c r="E9" s="211">
        <v>7</v>
      </c>
      <c r="F9" s="211">
        <v>116</v>
      </c>
      <c r="G9" s="231"/>
      <c r="H9" s="211">
        <v>6042</v>
      </c>
      <c r="I9" s="211">
        <v>1964</v>
      </c>
      <c r="J9" s="211">
        <v>2669</v>
      </c>
      <c r="K9" s="211">
        <v>5</v>
      </c>
      <c r="L9" s="40">
        <v>91</v>
      </c>
    </row>
    <row r="10" spans="1:12" ht="16.5" customHeight="1">
      <c r="A10" s="68" t="s">
        <v>30</v>
      </c>
      <c r="B10" s="65">
        <f>B11+B12+B13+B14+B15</f>
        <v>61058</v>
      </c>
      <c r="C10" s="65">
        <f>C11+C12+C13+C14+C15</f>
        <v>24804</v>
      </c>
      <c r="D10" s="222">
        <f>D11+D12+D13+D14+D15</f>
        <v>33341</v>
      </c>
      <c r="E10" s="222">
        <f>SUM(E11:E15)</f>
        <v>1164</v>
      </c>
      <c r="F10" s="222">
        <f>SUM(F11:F15)</f>
        <v>2660</v>
      </c>
      <c r="G10" s="222"/>
      <c r="H10" s="222">
        <f>H11+H12+H13+H14+H15</f>
        <v>37257</v>
      </c>
      <c r="I10" s="222">
        <f>I11+I12+I13+I14+I15</f>
        <v>4989</v>
      </c>
      <c r="J10" s="222">
        <f>J11+J12+J13+J14+J15</f>
        <v>21613</v>
      </c>
      <c r="K10" s="222">
        <f>K11+K12+K13+K14+K15</f>
        <v>673</v>
      </c>
      <c r="L10" s="65">
        <f>SUM(L11:L15)</f>
        <v>2026</v>
      </c>
    </row>
    <row r="11" spans="1:12" ht="12.75">
      <c r="A11" s="33" t="s">
        <v>48</v>
      </c>
      <c r="B11" s="40">
        <v>2501</v>
      </c>
      <c r="C11" s="40">
        <v>183</v>
      </c>
      <c r="D11" s="211">
        <v>666</v>
      </c>
      <c r="E11" s="199" t="s">
        <v>215</v>
      </c>
      <c r="F11" s="199">
        <v>6</v>
      </c>
      <c r="G11" s="188"/>
      <c r="H11" s="211">
        <v>3327</v>
      </c>
      <c r="I11" s="211">
        <v>38</v>
      </c>
      <c r="J11" s="211">
        <v>725</v>
      </c>
      <c r="K11" s="211">
        <v>3</v>
      </c>
      <c r="L11" s="39">
        <v>3</v>
      </c>
    </row>
    <row r="12" spans="1:12" ht="12.75">
      <c r="A12" s="33" t="s">
        <v>123</v>
      </c>
      <c r="B12" s="40">
        <v>1625</v>
      </c>
      <c r="C12" s="40">
        <v>174</v>
      </c>
      <c r="D12" s="211">
        <v>1296</v>
      </c>
      <c r="E12" s="211">
        <v>844</v>
      </c>
      <c r="F12" s="211">
        <v>99</v>
      </c>
      <c r="G12" s="231"/>
      <c r="H12" s="211">
        <v>802</v>
      </c>
      <c r="I12" s="211">
        <v>39</v>
      </c>
      <c r="J12" s="211">
        <v>646</v>
      </c>
      <c r="K12" s="211">
        <v>434</v>
      </c>
      <c r="L12" s="40">
        <v>63</v>
      </c>
    </row>
    <row r="13" spans="1:12" ht="12.75">
      <c r="A13" s="33" t="s">
        <v>45</v>
      </c>
      <c r="B13" s="40">
        <v>8158</v>
      </c>
      <c r="C13" s="40">
        <v>1893</v>
      </c>
      <c r="D13" s="211">
        <v>5133</v>
      </c>
      <c r="E13" s="211">
        <v>158</v>
      </c>
      <c r="F13" s="211">
        <v>284</v>
      </c>
      <c r="G13" s="231"/>
      <c r="H13" s="211">
        <v>5403</v>
      </c>
      <c r="I13" s="211">
        <v>385</v>
      </c>
      <c r="J13" s="211">
        <v>3781</v>
      </c>
      <c r="K13" s="211">
        <v>71</v>
      </c>
      <c r="L13" s="40">
        <v>206</v>
      </c>
    </row>
    <row r="14" spans="1:12" ht="12.75">
      <c r="A14" s="33" t="s">
        <v>46</v>
      </c>
      <c r="B14" s="40">
        <v>47238</v>
      </c>
      <c r="C14" s="40">
        <v>22469</v>
      </c>
      <c r="D14" s="211">
        <v>25419</v>
      </c>
      <c r="E14" s="211">
        <v>158</v>
      </c>
      <c r="F14" s="211">
        <v>2245</v>
      </c>
      <c r="G14" s="231"/>
      <c r="H14" s="211">
        <v>25182</v>
      </c>
      <c r="I14" s="211">
        <v>4466</v>
      </c>
      <c r="J14" s="211">
        <v>15056</v>
      </c>
      <c r="K14" s="211">
        <v>161</v>
      </c>
      <c r="L14" s="40">
        <v>1686</v>
      </c>
    </row>
    <row r="15" spans="1:12" ht="12.75">
      <c r="A15" s="33" t="s">
        <v>65</v>
      </c>
      <c r="B15" s="40">
        <v>1536</v>
      </c>
      <c r="C15" s="40">
        <v>85</v>
      </c>
      <c r="D15" s="211">
        <v>827</v>
      </c>
      <c r="E15" s="199">
        <v>4</v>
      </c>
      <c r="F15" s="211">
        <v>26</v>
      </c>
      <c r="G15" s="231"/>
      <c r="H15" s="211">
        <v>2543</v>
      </c>
      <c r="I15" s="211">
        <v>61</v>
      </c>
      <c r="J15" s="211">
        <v>1405</v>
      </c>
      <c r="K15" s="199">
        <v>4</v>
      </c>
      <c r="L15" s="40">
        <v>68</v>
      </c>
    </row>
    <row r="16" spans="1:12" ht="16.5" customHeight="1">
      <c r="A16" s="29" t="s">
        <v>31</v>
      </c>
      <c r="B16" s="65">
        <f>SUM(B17:B22)</f>
        <v>173455</v>
      </c>
      <c r="C16" s="65">
        <f>SUM(C17:C22)</f>
        <v>31966</v>
      </c>
      <c r="D16" s="65">
        <f>SUM(D17:D22)</f>
        <v>123315</v>
      </c>
      <c r="E16" s="65">
        <f>SUM(E17:E22)</f>
        <v>2732</v>
      </c>
      <c r="F16" s="65">
        <f>SUM(F17:F22)</f>
        <v>8983</v>
      </c>
      <c r="G16" s="65"/>
      <c r="H16" s="65">
        <f>SUM(H17:H22)</f>
        <v>117992</v>
      </c>
      <c r="I16" s="65">
        <f>SUM(I17:I22)</f>
        <v>7249</v>
      </c>
      <c r="J16" s="65">
        <f>SUM(J17:J22)</f>
        <v>83841</v>
      </c>
      <c r="K16" s="65">
        <f>SUM(K17:K22)</f>
        <v>1403</v>
      </c>
      <c r="L16" s="65">
        <f>SUM(L17:L22)</f>
        <v>5529</v>
      </c>
    </row>
    <row r="17" spans="1:12" ht="12.75" customHeight="1">
      <c r="A17" s="33" t="s">
        <v>222</v>
      </c>
      <c r="B17" s="40">
        <v>156590</v>
      </c>
      <c r="C17" s="40">
        <v>27163</v>
      </c>
      <c r="D17" s="40">
        <v>110766</v>
      </c>
      <c r="E17" s="40">
        <v>1711</v>
      </c>
      <c r="F17" s="40">
        <v>6858</v>
      </c>
      <c r="G17" s="58"/>
      <c r="H17" s="40">
        <v>102647</v>
      </c>
      <c r="I17" s="40">
        <v>5256</v>
      </c>
      <c r="J17" s="40">
        <v>72932</v>
      </c>
      <c r="K17" s="40">
        <v>617</v>
      </c>
      <c r="L17" s="40">
        <v>3451</v>
      </c>
    </row>
    <row r="18" spans="1:12" ht="12.75" customHeight="1">
      <c r="A18" s="33" t="s">
        <v>181</v>
      </c>
      <c r="B18" s="40">
        <v>8047</v>
      </c>
      <c r="C18" s="40">
        <v>2382</v>
      </c>
      <c r="D18" s="40">
        <v>6055</v>
      </c>
      <c r="E18" s="40">
        <v>264</v>
      </c>
      <c r="F18" s="40">
        <v>1141</v>
      </c>
      <c r="G18" s="58"/>
      <c r="H18" s="40">
        <v>7173</v>
      </c>
      <c r="I18" s="40">
        <v>962</v>
      </c>
      <c r="J18" s="40">
        <v>5084</v>
      </c>
      <c r="K18" s="40">
        <v>132</v>
      </c>
      <c r="L18" s="40">
        <v>1076</v>
      </c>
    </row>
    <row r="19" spans="1:12" ht="12.75" customHeight="1">
      <c r="A19" s="33" t="s">
        <v>182</v>
      </c>
      <c r="B19" s="40">
        <v>5500</v>
      </c>
      <c r="C19" s="40">
        <v>1805</v>
      </c>
      <c r="D19" s="40">
        <v>3893</v>
      </c>
      <c r="E19" s="40">
        <v>183</v>
      </c>
      <c r="F19" s="40">
        <v>696</v>
      </c>
      <c r="G19" s="58"/>
      <c r="H19" s="40">
        <v>5178</v>
      </c>
      <c r="I19" s="40">
        <v>738</v>
      </c>
      <c r="J19" s="40">
        <v>3548</v>
      </c>
      <c r="K19" s="40">
        <v>119</v>
      </c>
      <c r="L19" s="40">
        <v>693</v>
      </c>
    </row>
    <row r="20" spans="1:12" ht="12.75" customHeight="1">
      <c r="A20" s="33" t="s">
        <v>45</v>
      </c>
      <c r="B20" s="40">
        <v>1872</v>
      </c>
      <c r="C20" s="40">
        <v>383</v>
      </c>
      <c r="D20" s="40">
        <v>1441</v>
      </c>
      <c r="E20" s="40">
        <v>52</v>
      </c>
      <c r="F20" s="40">
        <v>146</v>
      </c>
      <c r="G20" s="58"/>
      <c r="H20" s="40">
        <v>1132</v>
      </c>
      <c r="I20" s="40">
        <v>91</v>
      </c>
      <c r="J20" s="40">
        <v>874</v>
      </c>
      <c r="K20" s="40">
        <v>9</v>
      </c>
      <c r="L20" s="40">
        <v>96</v>
      </c>
    </row>
    <row r="21" spans="1:12" ht="12.75" customHeight="1">
      <c r="A21" s="33" t="s">
        <v>123</v>
      </c>
      <c r="B21" s="40">
        <v>558</v>
      </c>
      <c r="C21" s="40">
        <v>40</v>
      </c>
      <c r="D21" s="40">
        <v>480</v>
      </c>
      <c r="E21" s="40">
        <v>338</v>
      </c>
      <c r="F21" s="40">
        <v>27</v>
      </c>
      <c r="G21" s="58"/>
      <c r="H21" s="40">
        <v>409</v>
      </c>
      <c r="I21" s="40">
        <v>18</v>
      </c>
      <c r="J21" s="40">
        <v>363</v>
      </c>
      <c r="K21" s="40">
        <v>251</v>
      </c>
      <c r="L21" s="40">
        <v>43</v>
      </c>
    </row>
    <row r="22" spans="1:12" ht="12.75" customHeight="1">
      <c r="A22" s="34" t="s">
        <v>183</v>
      </c>
      <c r="B22" s="44">
        <v>888</v>
      </c>
      <c r="C22" s="44">
        <v>193</v>
      </c>
      <c r="D22" s="44">
        <v>680</v>
      </c>
      <c r="E22" s="44">
        <v>184</v>
      </c>
      <c r="F22" s="44">
        <v>115</v>
      </c>
      <c r="G22" s="85"/>
      <c r="H22" s="44">
        <v>1453</v>
      </c>
      <c r="I22" s="44">
        <v>184</v>
      </c>
      <c r="J22" s="44">
        <v>1040</v>
      </c>
      <c r="K22" s="44">
        <v>275</v>
      </c>
      <c r="L22" s="44">
        <v>170</v>
      </c>
    </row>
    <row r="23" spans="1:12" ht="24" customHeight="1">
      <c r="A23" s="69"/>
      <c r="B23" s="43"/>
      <c r="C23" s="43"/>
      <c r="D23" s="43"/>
      <c r="E23" s="43"/>
      <c r="F23" s="43"/>
      <c r="G23" s="43"/>
      <c r="H23" s="43"/>
      <c r="I23" s="43"/>
      <c r="J23" s="43"/>
      <c r="K23" s="43"/>
      <c r="L23" s="43"/>
    </row>
    <row r="24" spans="1:12" ht="112.5" customHeight="1">
      <c r="A24" s="254" t="s">
        <v>223</v>
      </c>
      <c r="B24" s="254"/>
      <c r="C24" s="254"/>
      <c r="D24" s="254"/>
      <c r="E24" s="254"/>
      <c r="F24" s="254"/>
      <c r="G24" s="254"/>
      <c r="H24" s="254"/>
      <c r="I24" s="254"/>
      <c r="J24" s="254"/>
      <c r="K24" s="254"/>
      <c r="L24" s="254"/>
    </row>
    <row r="25" spans="1:12" ht="12.75" customHeight="1">
      <c r="A25" s="27"/>
      <c r="B25" s="27"/>
      <c r="C25" s="27"/>
      <c r="D25" s="27"/>
      <c r="E25" s="27"/>
      <c r="F25" s="27"/>
      <c r="G25" s="27"/>
      <c r="H25" s="27"/>
      <c r="I25" s="27"/>
      <c r="J25" s="27"/>
      <c r="K25" s="27"/>
      <c r="L25" s="27"/>
    </row>
    <row r="26" spans="1:12" ht="12.75" customHeight="1">
      <c r="A26" s="27"/>
      <c r="B26" s="27"/>
      <c r="C26" s="27"/>
      <c r="D26" s="27"/>
      <c r="E26" s="27"/>
      <c r="F26" s="27"/>
      <c r="G26" s="27"/>
      <c r="H26" s="27"/>
      <c r="I26" s="27"/>
      <c r="J26" s="27"/>
      <c r="K26" s="27"/>
      <c r="L26" s="27"/>
    </row>
    <row r="27" spans="1:12" ht="12.75">
      <c r="A27" s="24"/>
      <c r="B27" s="27"/>
      <c r="C27" s="27"/>
      <c r="D27" s="27"/>
      <c r="E27" s="27"/>
      <c r="F27" s="27"/>
      <c r="G27" s="27"/>
      <c r="H27" s="27"/>
      <c r="I27" s="27"/>
      <c r="J27" s="27"/>
      <c r="K27" s="27"/>
      <c r="L27" s="27"/>
    </row>
    <row r="28" spans="1:12" ht="12.75">
      <c r="A28" s="27"/>
      <c r="B28" s="27"/>
      <c r="C28" s="27"/>
      <c r="D28" s="27"/>
      <c r="E28" s="27"/>
      <c r="F28" s="27"/>
      <c r="G28" s="27"/>
      <c r="H28" s="27"/>
      <c r="I28" s="27"/>
      <c r="J28" s="27"/>
      <c r="K28" s="27"/>
      <c r="L28" s="27"/>
    </row>
    <row r="29" spans="1:12" ht="12.75">
      <c r="A29" s="27"/>
      <c r="B29" s="27"/>
      <c r="C29" s="27"/>
      <c r="D29" s="27"/>
      <c r="E29" s="27"/>
      <c r="F29" s="27"/>
      <c r="G29" s="27"/>
      <c r="H29" s="27"/>
      <c r="I29" s="27"/>
      <c r="J29" s="27"/>
      <c r="K29" s="27"/>
      <c r="L29" s="27"/>
    </row>
    <row r="30" spans="1:12" ht="12.75">
      <c r="A30" s="27"/>
      <c r="B30" s="27"/>
      <c r="C30" s="27"/>
      <c r="D30" s="27"/>
      <c r="E30" s="27"/>
      <c r="F30" s="27"/>
      <c r="G30" s="27"/>
      <c r="H30" s="27"/>
      <c r="I30" s="27"/>
      <c r="J30" s="27"/>
      <c r="K30" s="27"/>
      <c r="L30" s="27"/>
    </row>
    <row r="31" spans="1:12" ht="12.75">
      <c r="A31" s="27"/>
      <c r="B31" s="27"/>
      <c r="C31" s="27"/>
      <c r="D31" s="27"/>
      <c r="E31" s="27"/>
      <c r="F31" s="27"/>
      <c r="G31" s="27"/>
      <c r="H31" s="27"/>
      <c r="I31" s="27"/>
      <c r="J31" s="27"/>
      <c r="K31" s="27"/>
      <c r="L31" s="27"/>
    </row>
    <row r="32" spans="1:12" ht="12.75">
      <c r="A32" s="27"/>
      <c r="B32" s="27"/>
      <c r="C32" s="27"/>
      <c r="D32" s="27"/>
      <c r="E32" s="27"/>
      <c r="F32" s="27"/>
      <c r="G32" s="27"/>
      <c r="H32" s="27"/>
      <c r="I32" s="27"/>
      <c r="J32" s="27"/>
      <c r="K32" s="27"/>
      <c r="L32" s="27"/>
    </row>
    <row r="33" spans="1:12" ht="12.75">
      <c r="A33" s="27"/>
      <c r="B33" s="27"/>
      <c r="C33" s="27"/>
      <c r="D33" s="27"/>
      <c r="E33" s="27"/>
      <c r="F33" s="27"/>
      <c r="G33" s="27"/>
      <c r="H33" s="27"/>
      <c r="I33" s="27"/>
      <c r="J33" s="27"/>
      <c r="K33" s="27"/>
      <c r="L33" s="27"/>
    </row>
    <row r="34" spans="1:12" ht="12.75">
      <c r="A34" s="27"/>
      <c r="B34" s="27"/>
      <c r="C34" s="27"/>
      <c r="D34" s="27"/>
      <c r="E34" s="27"/>
      <c r="F34" s="27"/>
      <c r="G34" s="27"/>
      <c r="H34" s="27"/>
      <c r="I34" s="27"/>
      <c r="J34" s="27"/>
      <c r="K34" s="27"/>
      <c r="L34" s="27"/>
    </row>
    <row r="35" spans="1:12" ht="12.75">
      <c r="A35" s="29"/>
      <c r="B35" s="27"/>
      <c r="C35" s="27"/>
      <c r="D35" s="27"/>
      <c r="E35" s="27"/>
      <c r="F35" s="27"/>
      <c r="G35" s="27"/>
      <c r="H35" s="27"/>
      <c r="I35" s="27"/>
      <c r="J35" s="27"/>
      <c r="K35" s="27"/>
      <c r="L35" s="27"/>
    </row>
    <row r="36" spans="1:12" ht="12.75">
      <c r="A36" s="30"/>
      <c r="B36" s="27"/>
      <c r="C36" s="27"/>
      <c r="D36" s="27"/>
      <c r="E36" s="27"/>
      <c r="F36" s="27"/>
      <c r="G36" s="27"/>
      <c r="H36" s="27"/>
      <c r="I36" s="27"/>
      <c r="J36" s="27"/>
      <c r="K36" s="27"/>
      <c r="L36" s="27"/>
    </row>
    <row r="37" spans="1:12" ht="12.75">
      <c r="A37" s="30"/>
      <c r="B37" s="27"/>
      <c r="C37" s="27"/>
      <c r="D37" s="27"/>
      <c r="E37" s="27"/>
      <c r="F37" s="27"/>
      <c r="G37" s="27"/>
      <c r="H37" s="27"/>
      <c r="I37" s="27"/>
      <c r="J37" s="27"/>
      <c r="K37" s="27"/>
      <c r="L37" s="27"/>
    </row>
    <row r="38" spans="1:12" ht="12.75">
      <c r="A38" s="24"/>
      <c r="B38" s="27"/>
      <c r="C38" s="27"/>
      <c r="D38" s="27"/>
      <c r="E38" s="27"/>
      <c r="F38" s="27"/>
      <c r="G38" s="27"/>
      <c r="H38" s="27"/>
      <c r="I38" s="27"/>
      <c r="J38" s="27"/>
      <c r="K38" s="27"/>
      <c r="L38" s="27"/>
    </row>
    <row r="39" spans="1:12" ht="12.75">
      <c r="A39" s="27"/>
      <c r="B39" s="27"/>
      <c r="C39" s="27"/>
      <c r="D39" s="27"/>
      <c r="E39" s="27"/>
      <c r="F39" s="27"/>
      <c r="G39" s="27"/>
      <c r="H39" s="27"/>
      <c r="I39" s="27"/>
      <c r="J39" s="27"/>
      <c r="K39" s="27"/>
      <c r="L39" s="27"/>
    </row>
    <row r="40" spans="1:12" ht="12.75">
      <c r="A40" s="27"/>
      <c r="B40" s="27"/>
      <c r="C40" s="27"/>
      <c r="D40" s="27"/>
      <c r="E40" s="27"/>
      <c r="F40" s="27"/>
      <c r="G40" s="27"/>
      <c r="H40" s="27"/>
      <c r="I40" s="27"/>
      <c r="J40" s="27"/>
      <c r="K40" s="27"/>
      <c r="L40" s="27"/>
    </row>
    <row r="41" spans="1:12" ht="12.75">
      <c r="A41" s="27"/>
      <c r="B41" s="27"/>
      <c r="C41" s="27"/>
      <c r="D41" s="27"/>
      <c r="E41" s="27"/>
      <c r="F41" s="27"/>
      <c r="G41" s="27"/>
      <c r="H41" s="27"/>
      <c r="I41" s="27"/>
      <c r="J41" s="27"/>
      <c r="K41" s="27"/>
      <c r="L41" s="27"/>
    </row>
    <row r="42" spans="1:12" ht="12.75">
      <c r="A42" s="27"/>
      <c r="B42" s="27"/>
      <c r="C42" s="27"/>
      <c r="D42" s="27"/>
      <c r="E42" s="27"/>
      <c r="F42" s="27"/>
      <c r="G42" s="27"/>
      <c r="H42" s="27"/>
      <c r="I42" s="27"/>
      <c r="J42" s="27"/>
      <c r="K42" s="27"/>
      <c r="L42" s="27"/>
    </row>
    <row r="43" spans="1:12" ht="12.75">
      <c r="A43" s="27"/>
      <c r="B43" s="27"/>
      <c r="C43" s="27"/>
      <c r="D43" s="27"/>
      <c r="E43" s="27"/>
      <c r="F43" s="27"/>
      <c r="G43" s="27"/>
      <c r="H43" s="27"/>
      <c r="I43" s="27"/>
      <c r="J43" s="27"/>
      <c r="K43" s="27"/>
      <c r="L43" s="27"/>
    </row>
    <row r="44" spans="1:12" ht="12.75">
      <c r="A44" s="28"/>
      <c r="B44" s="27"/>
      <c r="C44" s="27"/>
      <c r="D44" s="27"/>
      <c r="E44" s="27"/>
      <c r="F44" s="27"/>
      <c r="G44" s="27"/>
      <c r="H44" s="27"/>
      <c r="I44" s="27"/>
      <c r="J44" s="27"/>
      <c r="K44" s="27"/>
      <c r="L44" s="27"/>
    </row>
    <row r="45" spans="1:12" ht="12.75">
      <c r="A45" s="46"/>
      <c r="B45" s="38"/>
      <c r="C45" s="38"/>
      <c r="D45" s="38"/>
      <c r="E45" s="38"/>
      <c r="F45" s="38"/>
      <c r="G45" s="38"/>
      <c r="H45" s="38"/>
      <c r="I45" s="38"/>
      <c r="J45" s="38"/>
      <c r="K45" s="38"/>
      <c r="L45" s="38"/>
    </row>
    <row r="46" spans="1:12" ht="15" customHeight="1">
      <c r="A46" s="24"/>
      <c r="B46" s="27"/>
      <c r="C46" s="27"/>
      <c r="D46" s="27"/>
      <c r="E46" s="27"/>
      <c r="F46" s="27"/>
      <c r="G46" s="27"/>
      <c r="H46" s="27"/>
      <c r="I46" s="27"/>
      <c r="J46" s="27"/>
      <c r="K46" s="27"/>
      <c r="L46" s="27"/>
    </row>
    <row r="47" spans="1:12" ht="12.75">
      <c r="A47" s="27"/>
      <c r="B47" s="27"/>
      <c r="C47" s="27"/>
      <c r="D47" s="27"/>
      <c r="E47" s="27"/>
      <c r="F47" s="27"/>
      <c r="G47" s="27"/>
      <c r="H47" s="27"/>
      <c r="I47" s="27"/>
      <c r="J47" s="27"/>
      <c r="K47" s="27"/>
      <c r="L47" s="27"/>
    </row>
    <row r="48" spans="1:12" ht="12.75">
      <c r="A48" s="27"/>
      <c r="B48" s="27"/>
      <c r="C48" s="27"/>
      <c r="D48" s="27"/>
      <c r="E48" s="27"/>
      <c r="F48" s="27"/>
      <c r="G48" s="27"/>
      <c r="H48" s="27"/>
      <c r="I48" s="27"/>
      <c r="J48" s="27"/>
      <c r="K48" s="27"/>
      <c r="L48" s="27"/>
    </row>
    <row r="49" spans="1:12" ht="12.75">
      <c r="A49" s="27"/>
      <c r="B49" s="27"/>
      <c r="C49" s="27"/>
      <c r="D49" s="27"/>
      <c r="E49" s="27"/>
      <c r="F49" s="27"/>
      <c r="G49" s="27"/>
      <c r="H49" s="27"/>
      <c r="I49" s="27"/>
      <c r="J49" s="27"/>
      <c r="K49" s="27"/>
      <c r="L49" s="27"/>
    </row>
    <row r="50" spans="1:12" ht="12.75">
      <c r="A50" s="27"/>
      <c r="B50" s="27"/>
      <c r="C50" s="27"/>
      <c r="D50" s="27"/>
      <c r="E50" s="27"/>
      <c r="F50" s="27"/>
      <c r="G50" s="27"/>
      <c r="H50" s="27"/>
      <c r="I50" s="27"/>
      <c r="J50" s="27"/>
      <c r="K50" s="27"/>
      <c r="L50" s="27"/>
    </row>
    <row r="51" spans="1:12" ht="12.75">
      <c r="A51" s="27"/>
      <c r="B51" s="27"/>
      <c r="C51" s="27"/>
      <c r="D51" s="27"/>
      <c r="E51" s="27"/>
      <c r="F51" s="27"/>
      <c r="G51" s="27"/>
      <c r="H51" s="27"/>
      <c r="I51" s="27"/>
      <c r="J51" s="27"/>
      <c r="K51" s="27"/>
      <c r="L51" s="27"/>
    </row>
    <row r="52" spans="1:12" ht="12.75">
      <c r="A52" s="27"/>
      <c r="B52" s="27"/>
      <c r="C52" s="27"/>
      <c r="D52" s="27"/>
      <c r="E52" s="27"/>
      <c r="F52" s="27"/>
      <c r="G52" s="27"/>
      <c r="H52" s="27"/>
      <c r="I52" s="27"/>
      <c r="J52" s="27"/>
      <c r="K52" s="27"/>
      <c r="L52" s="27"/>
    </row>
    <row r="53" spans="1:12" ht="12.75">
      <c r="A53" s="27"/>
      <c r="B53" s="27"/>
      <c r="C53" s="27"/>
      <c r="D53" s="27"/>
      <c r="E53" s="27"/>
      <c r="F53" s="27"/>
      <c r="G53" s="27"/>
      <c r="H53" s="27"/>
      <c r="I53" s="27"/>
      <c r="J53" s="27"/>
      <c r="K53" s="27"/>
      <c r="L53" s="27"/>
    </row>
    <row r="54" spans="1:12" ht="12.75">
      <c r="A54" s="27"/>
      <c r="B54" s="27"/>
      <c r="C54" s="27"/>
      <c r="D54" s="27"/>
      <c r="E54" s="27"/>
      <c r="F54" s="27"/>
      <c r="G54" s="27"/>
      <c r="H54" s="27"/>
      <c r="I54" s="27"/>
      <c r="J54" s="27"/>
      <c r="K54" s="27"/>
      <c r="L54" s="27"/>
    </row>
    <row r="55" spans="1:12" ht="12.75">
      <c r="A55" s="27"/>
      <c r="B55" s="27"/>
      <c r="C55" s="27"/>
      <c r="D55" s="27"/>
      <c r="E55" s="27"/>
      <c r="F55" s="27"/>
      <c r="G55" s="27"/>
      <c r="H55" s="27"/>
      <c r="I55" s="27"/>
      <c r="J55" s="27"/>
      <c r="K55" s="27"/>
      <c r="L55" s="27"/>
    </row>
    <row r="56" spans="1:12" ht="12.75">
      <c r="A56" s="27"/>
      <c r="B56" s="27"/>
      <c r="C56" s="27"/>
      <c r="D56" s="27"/>
      <c r="E56" s="27"/>
      <c r="F56" s="27"/>
      <c r="G56" s="27"/>
      <c r="H56" s="27"/>
      <c r="I56" s="27"/>
      <c r="J56" s="27"/>
      <c r="K56" s="27"/>
      <c r="L56" s="27"/>
    </row>
    <row r="57" spans="1:12" ht="12.75">
      <c r="A57" s="27"/>
      <c r="B57" s="27"/>
      <c r="C57" s="27"/>
      <c r="D57" s="27"/>
      <c r="E57" s="27"/>
      <c r="F57" s="27"/>
      <c r="G57" s="27"/>
      <c r="H57" s="27"/>
      <c r="I57" s="27"/>
      <c r="J57" s="27"/>
      <c r="K57" s="27"/>
      <c r="L57" s="27"/>
    </row>
  </sheetData>
  <sheetProtection/>
  <mergeCells count="3">
    <mergeCell ref="A1:L1"/>
    <mergeCell ref="A3:L3"/>
    <mergeCell ref="A24:L24"/>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4.xml><?xml version="1.0" encoding="utf-8"?>
<worksheet xmlns="http://schemas.openxmlformats.org/spreadsheetml/2006/main" xmlns:r="http://schemas.openxmlformats.org/officeDocument/2006/relationships">
  <dimension ref="A1:N46"/>
  <sheetViews>
    <sheetView zoomScalePageLayoutView="0" workbookViewId="0" topLeftCell="A1">
      <selection activeCell="A2" sqref="A2"/>
    </sheetView>
  </sheetViews>
  <sheetFormatPr defaultColWidth="9.140625" defaultRowHeight="12.75"/>
  <cols>
    <col min="1" max="1" width="22.140625" style="0" customWidth="1"/>
    <col min="2" max="2" width="6.8515625" style="0" customWidth="1"/>
    <col min="3" max="3" width="6.57421875" style="0" customWidth="1"/>
    <col min="4" max="6" width="7.28125" style="0" customWidth="1"/>
    <col min="7" max="7" width="1.7109375" style="0" customWidth="1"/>
    <col min="8" max="8" width="6.7109375" style="0" customWidth="1"/>
    <col min="9" max="9" width="7.28125" style="0" customWidth="1"/>
    <col min="10" max="10" width="7.140625" style="0" customWidth="1"/>
    <col min="11" max="11" width="7.28125" style="0" customWidth="1"/>
    <col min="12" max="12" width="6.28125" style="0" customWidth="1"/>
  </cols>
  <sheetData>
    <row r="1" spans="1:12" ht="27" customHeight="1">
      <c r="A1" s="249" t="s">
        <v>184</v>
      </c>
      <c r="B1" s="250"/>
      <c r="C1" s="250"/>
      <c r="D1" s="250"/>
      <c r="E1" s="250"/>
      <c r="F1" s="250"/>
      <c r="G1" s="250"/>
      <c r="H1" s="250"/>
      <c r="I1" s="250"/>
      <c r="J1" s="250"/>
      <c r="K1" s="250"/>
      <c r="L1" s="250"/>
    </row>
    <row r="2" spans="1:12" ht="4.5" customHeight="1">
      <c r="A2" s="71"/>
      <c r="B2" s="72"/>
      <c r="C2" s="72"/>
      <c r="D2" s="72"/>
      <c r="E2" s="72"/>
      <c r="F2" s="72"/>
      <c r="G2" s="72"/>
      <c r="H2" s="72"/>
      <c r="I2" s="72"/>
      <c r="J2" s="72"/>
      <c r="K2" s="72"/>
      <c r="L2" s="72"/>
    </row>
    <row r="3" spans="1:12" ht="27" customHeight="1">
      <c r="A3" s="252" t="s">
        <v>168</v>
      </c>
      <c r="B3" s="252"/>
      <c r="C3" s="252"/>
      <c r="D3" s="252"/>
      <c r="E3" s="252"/>
      <c r="F3" s="252"/>
      <c r="G3" s="252"/>
      <c r="H3" s="252"/>
      <c r="I3" s="252"/>
      <c r="J3" s="252"/>
      <c r="K3" s="252"/>
      <c r="L3" s="252"/>
    </row>
    <row r="4" spans="1:12" ht="15.75" customHeight="1">
      <c r="A4" s="70" t="s">
        <v>114</v>
      </c>
      <c r="B4" s="74" t="s">
        <v>36</v>
      </c>
      <c r="C4" s="74"/>
      <c r="D4" s="75"/>
      <c r="E4" s="74"/>
      <c r="F4" s="74"/>
      <c r="G4" s="70"/>
      <c r="H4" s="74" t="s">
        <v>38</v>
      </c>
      <c r="I4" s="74"/>
      <c r="J4" s="74"/>
      <c r="K4" s="74"/>
      <c r="L4" s="74"/>
    </row>
    <row r="5" spans="1:12" ht="24.75" customHeight="1">
      <c r="A5" s="37" t="s">
        <v>116</v>
      </c>
      <c r="B5" s="45" t="s">
        <v>50</v>
      </c>
      <c r="C5" s="45" t="s">
        <v>133</v>
      </c>
      <c r="D5" s="45" t="s">
        <v>52</v>
      </c>
      <c r="E5" s="45" t="s">
        <v>51</v>
      </c>
      <c r="F5" s="45" t="s">
        <v>66</v>
      </c>
      <c r="G5" s="45"/>
      <c r="H5" s="45" t="s">
        <v>50</v>
      </c>
      <c r="I5" s="45" t="s">
        <v>133</v>
      </c>
      <c r="J5" s="45" t="s">
        <v>52</v>
      </c>
      <c r="K5" s="45" t="s">
        <v>51</v>
      </c>
      <c r="L5" s="45" t="s">
        <v>66</v>
      </c>
    </row>
    <row r="6" spans="1:12" ht="18.75" customHeight="1">
      <c r="A6" s="46" t="s">
        <v>150</v>
      </c>
      <c r="B6" s="106">
        <f>'3.2'!B10</f>
        <v>213968</v>
      </c>
      <c r="C6" s="106">
        <f>'3.2'!C10</f>
        <v>44140</v>
      </c>
      <c r="D6" s="106">
        <f>'3.2'!D10</f>
        <v>145647</v>
      </c>
      <c r="E6" s="106">
        <f>'3.2'!E10</f>
        <v>3757</v>
      </c>
      <c r="F6" s="106">
        <f>'3.2'!F10</f>
        <v>10015</v>
      </c>
      <c r="G6" s="108"/>
      <c r="H6" s="106">
        <f>'3.2'!B11</f>
        <v>146159</v>
      </c>
      <c r="I6" s="106">
        <f>'3.2'!C11</f>
        <v>9858</v>
      </c>
      <c r="J6" s="106">
        <f>'3.2'!D11</f>
        <v>99057</v>
      </c>
      <c r="K6" s="106">
        <f>'3.2'!E11</f>
        <v>1966</v>
      </c>
      <c r="L6" s="106">
        <f>'3.2'!F11</f>
        <v>6360</v>
      </c>
    </row>
    <row r="7" spans="1:13" ht="16.5" customHeight="1">
      <c r="A7" s="46" t="s">
        <v>29</v>
      </c>
      <c r="B7" s="108">
        <f>B8+B9</f>
        <v>6890</v>
      </c>
      <c r="C7" s="108">
        <f>C8+C9</f>
        <v>3280</v>
      </c>
      <c r="D7" s="228">
        <f>D8+D9</f>
        <v>2647</v>
      </c>
      <c r="E7" s="228">
        <f>SUM(E8:E9)</f>
        <v>3</v>
      </c>
      <c r="F7" s="228">
        <f>SUM(F8:F9)</f>
        <v>35</v>
      </c>
      <c r="G7" s="230"/>
      <c r="H7" s="228">
        <f>H8+H9</f>
        <v>3582</v>
      </c>
      <c r="I7" s="228">
        <f>I8+I9</f>
        <v>848</v>
      </c>
      <c r="J7" s="228">
        <f>J8+J9</f>
        <v>1721</v>
      </c>
      <c r="K7" s="228">
        <f>SUM(K8:K9)</f>
        <v>3</v>
      </c>
      <c r="L7" s="228">
        <f>SUM(L8:L9)</f>
        <v>30</v>
      </c>
      <c r="M7" s="196"/>
    </row>
    <row r="8" spans="1:13" ht="12.75" customHeight="1">
      <c r="A8" s="35" t="s">
        <v>45</v>
      </c>
      <c r="B8" s="40">
        <v>419</v>
      </c>
      <c r="C8" s="40">
        <v>169</v>
      </c>
      <c r="D8" s="211">
        <v>188</v>
      </c>
      <c r="E8" s="199" t="s">
        <v>215</v>
      </c>
      <c r="F8" s="199">
        <v>4</v>
      </c>
      <c r="G8" s="231"/>
      <c r="H8" s="211">
        <v>305</v>
      </c>
      <c r="I8" s="211">
        <v>37</v>
      </c>
      <c r="J8" s="211">
        <v>190</v>
      </c>
      <c r="K8" s="199" t="s">
        <v>215</v>
      </c>
      <c r="L8" s="199">
        <v>3</v>
      </c>
      <c r="M8" s="196"/>
    </row>
    <row r="9" spans="1:13" ht="12.75">
      <c r="A9" s="35" t="s">
        <v>46</v>
      </c>
      <c r="B9" s="40">
        <v>6471</v>
      </c>
      <c r="C9" s="40">
        <v>3111</v>
      </c>
      <c r="D9" s="211">
        <v>2459</v>
      </c>
      <c r="E9" s="199">
        <v>3</v>
      </c>
      <c r="F9" s="211">
        <v>31</v>
      </c>
      <c r="G9" s="231"/>
      <c r="H9" s="211">
        <v>3277</v>
      </c>
      <c r="I9" s="211">
        <v>811</v>
      </c>
      <c r="J9" s="211">
        <v>1531</v>
      </c>
      <c r="K9" s="211">
        <v>3</v>
      </c>
      <c r="L9" s="211">
        <v>27</v>
      </c>
      <c r="M9" s="196"/>
    </row>
    <row r="10" spans="1:13" ht="16.5" customHeight="1">
      <c r="A10" s="68" t="s">
        <v>30</v>
      </c>
      <c r="B10" s="65">
        <f>B11+B12+B13+B14+B15</f>
        <v>41994</v>
      </c>
      <c r="C10" s="65">
        <f>C11+C12+C13+C14+C15</f>
        <v>11655</v>
      </c>
      <c r="D10" s="222">
        <f>D11+D12+D13+D14+D15</f>
        <v>24156</v>
      </c>
      <c r="E10" s="222">
        <f>SUM(E11:E15)</f>
        <v>1068</v>
      </c>
      <c r="F10" s="222">
        <f>SUM(F11:F15)</f>
        <v>1263</v>
      </c>
      <c r="G10" s="232"/>
      <c r="H10" s="222">
        <f>H11+H12+H13+H14+H15</f>
        <v>28964</v>
      </c>
      <c r="I10" s="222">
        <f>I11+I12+I13+I14+I15</f>
        <v>2317</v>
      </c>
      <c r="J10" s="222">
        <f>J11+J12+J13+J14+J15</f>
        <v>16076</v>
      </c>
      <c r="K10" s="222">
        <f>K11+K12+K13+K14+K15</f>
        <v>582</v>
      </c>
      <c r="L10" s="222">
        <f>SUM(L11:L15)</f>
        <v>944</v>
      </c>
      <c r="M10" s="196"/>
    </row>
    <row r="11" spans="1:13" ht="12.75">
      <c r="A11" s="33" t="s">
        <v>48</v>
      </c>
      <c r="B11" s="40">
        <v>2485</v>
      </c>
      <c r="C11" s="40">
        <v>177</v>
      </c>
      <c r="D11" s="211">
        <v>657</v>
      </c>
      <c r="E11" s="199" t="s">
        <v>215</v>
      </c>
      <c r="F11" s="199">
        <v>3</v>
      </c>
      <c r="G11" s="188"/>
      <c r="H11" s="199">
        <v>3318</v>
      </c>
      <c r="I11" s="199">
        <v>36</v>
      </c>
      <c r="J11" s="199">
        <v>717</v>
      </c>
      <c r="K11" s="199">
        <v>3</v>
      </c>
      <c r="L11" s="199" t="s">
        <v>215</v>
      </c>
      <c r="M11" s="196"/>
    </row>
    <row r="12" spans="1:13" ht="12.75">
      <c r="A12" s="33" t="s">
        <v>123</v>
      </c>
      <c r="B12" s="40">
        <v>1625</v>
      </c>
      <c r="C12" s="40">
        <v>174</v>
      </c>
      <c r="D12" s="211">
        <v>1296</v>
      </c>
      <c r="E12" s="199">
        <v>844</v>
      </c>
      <c r="F12" s="199">
        <v>99</v>
      </c>
      <c r="G12" s="188"/>
      <c r="H12" s="199">
        <v>800</v>
      </c>
      <c r="I12" s="199">
        <v>39</v>
      </c>
      <c r="J12" s="199">
        <v>644</v>
      </c>
      <c r="K12" s="199">
        <v>433</v>
      </c>
      <c r="L12" s="199">
        <v>63</v>
      </c>
      <c r="M12" s="196"/>
    </row>
    <row r="13" spans="1:13" ht="12.75">
      <c r="A13" s="33" t="s">
        <v>45</v>
      </c>
      <c r="B13" s="40">
        <v>6633</v>
      </c>
      <c r="C13" s="40">
        <v>906</v>
      </c>
      <c r="D13" s="211">
        <v>4389</v>
      </c>
      <c r="E13" s="199">
        <v>132</v>
      </c>
      <c r="F13" s="199">
        <v>184</v>
      </c>
      <c r="G13" s="188"/>
      <c r="H13" s="199">
        <v>4553</v>
      </c>
      <c r="I13" s="199">
        <v>189</v>
      </c>
      <c r="J13" s="199">
        <v>3123</v>
      </c>
      <c r="K13" s="199">
        <v>55</v>
      </c>
      <c r="L13" s="199">
        <v>99</v>
      </c>
      <c r="M13" s="196"/>
    </row>
    <row r="14" spans="1:13" ht="12.75">
      <c r="A14" s="33" t="s">
        <v>46</v>
      </c>
      <c r="B14" s="40">
        <v>29716</v>
      </c>
      <c r="C14" s="40">
        <v>10314</v>
      </c>
      <c r="D14" s="211">
        <v>16987</v>
      </c>
      <c r="E14" s="199">
        <v>88</v>
      </c>
      <c r="F14" s="199">
        <v>951</v>
      </c>
      <c r="G14" s="188"/>
      <c r="H14" s="199">
        <v>17751</v>
      </c>
      <c r="I14" s="199">
        <v>1993</v>
      </c>
      <c r="J14" s="199">
        <v>10188</v>
      </c>
      <c r="K14" s="199">
        <v>87</v>
      </c>
      <c r="L14" s="199">
        <v>714</v>
      </c>
      <c r="M14" s="196"/>
    </row>
    <row r="15" spans="1:13" ht="12.75" customHeight="1">
      <c r="A15" s="33" t="s">
        <v>65</v>
      </c>
      <c r="B15" s="40">
        <v>1535</v>
      </c>
      <c r="C15" s="40">
        <v>84</v>
      </c>
      <c r="D15" s="211">
        <v>827</v>
      </c>
      <c r="E15" s="199">
        <v>4</v>
      </c>
      <c r="F15" s="199">
        <v>26</v>
      </c>
      <c r="G15" s="188"/>
      <c r="H15" s="199">
        <v>2542</v>
      </c>
      <c r="I15" s="199">
        <v>60</v>
      </c>
      <c r="J15" s="199">
        <v>1404</v>
      </c>
      <c r="K15" s="199">
        <v>4</v>
      </c>
      <c r="L15" s="199">
        <v>68</v>
      </c>
      <c r="M15" s="196"/>
    </row>
    <row r="16" spans="1:12" ht="16.5" customHeight="1">
      <c r="A16" s="29" t="s">
        <v>31</v>
      </c>
      <c r="B16" s="65">
        <f>SUM(B17:B22)</f>
        <v>173097</v>
      </c>
      <c r="C16" s="65">
        <f>SUM(C17:C22)</f>
        <v>31687</v>
      </c>
      <c r="D16" s="65">
        <f>SUM(D17:D22)</f>
        <v>123179</v>
      </c>
      <c r="E16" s="65">
        <f>SUM(E17:E22)</f>
        <v>2725</v>
      </c>
      <c r="F16" s="65">
        <f>SUM(F17:F22)</f>
        <v>8937</v>
      </c>
      <c r="G16" s="65"/>
      <c r="H16" s="65">
        <f>SUM(H17:H22)</f>
        <v>117964</v>
      </c>
      <c r="I16" s="65">
        <f>SUM(I17:I22)</f>
        <v>7232</v>
      </c>
      <c r="J16" s="65">
        <f>SUM(J17:J22)</f>
        <v>83826</v>
      </c>
      <c r="K16" s="65">
        <f>SUM(K17:K22)</f>
        <v>1403</v>
      </c>
      <c r="L16" s="65">
        <f>SUM(L17:L22)</f>
        <v>5524</v>
      </c>
    </row>
    <row r="17" spans="1:14" ht="12.75" customHeight="1">
      <c r="A17" s="33" t="s">
        <v>222</v>
      </c>
      <c r="B17" s="40">
        <v>156236</v>
      </c>
      <c r="C17" s="40">
        <v>26886</v>
      </c>
      <c r="D17" s="40">
        <v>110633</v>
      </c>
      <c r="E17" s="40">
        <v>1704</v>
      </c>
      <c r="F17" s="40">
        <v>6813</v>
      </c>
      <c r="G17" s="58"/>
      <c r="H17" s="40">
        <v>102621</v>
      </c>
      <c r="I17" s="40">
        <v>5240</v>
      </c>
      <c r="J17" s="40">
        <v>72918</v>
      </c>
      <c r="K17" s="40">
        <v>617</v>
      </c>
      <c r="L17" s="40">
        <v>3446</v>
      </c>
      <c r="N17" s="198"/>
    </row>
    <row r="18" spans="1:14" ht="12.75" customHeight="1">
      <c r="A18" s="33" t="s">
        <v>181</v>
      </c>
      <c r="B18" s="40">
        <v>8045</v>
      </c>
      <c r="C18" s="40">
        <v>2381</v>
      </c>
      <c r="D18" s="40">
        <v>6053</v>
      </c>
      <c r="E18" s="40">
        <v>264</v>
      </c>
      <c r="F18" s="40">
        <v>1140</v>
      </c>
      <c r="G18" s="58"/>
      <c r="H18" s="40">
        <v>7173</v>
      </c>
      <c r="I18" s="40">
        <v>962</v>
      </c>
      <c r="J18" s="40">
        <v>5084</v>
      </c>
      <c r="K18" s="40">
        <v>132</v>
      </c>
      <c r="L18" s="40">
        <v>1076</v>
      </c>
      <c r="N18" s="198"/>
    </row>
    <row r="19" spans="1:14" ht="12.75">
      <c r="A19" s="33" t="s">
        <v>182</v>
      </c>
      <c r="B19" s="40">
        <v>5500</v>
      </c>
      <c r="C19" s="40">
        <v>1805</v>
      </c>
      <c r="D19" s="40">
        <v>3893</v>
      </c>
      <c r="E19" s="40">
        <v>183</v>
      </c>
      <c r="F19" s="40">
        <v>696</v>
      </c>
      <c r="G19" s="58"/>
      <c r="H19" s="40">
        <v>5176</v>
      </c>
      <c r="I19" s="40">
        <v>737</v>
      </c>
      <c r="J19" s="40">
        <v>3547</v>
      </c>
      <c r="K19" s="40">
        <v>119</v>
      </c>
      <c r="L19" s="40">
        <v>693</v>
      </c>
      <c r="N19" s="198"/>
    </row>
    <row r="20" spans="1:14" ht="12.75">
      <c r="A20" s="33" t="s">
        <v>45</v>
      </c>
      <c r="B20" s="40">
        <v>1871</v>
      </c>
      <c r="C20" s="40">
        <v>383</v>
      </c>
      <c r="D20" s="40">
        <v>1440</v>
      </c>
      <c r="E20" s="40">
        <v>52</v>
      </c>
      <c r="F20" s="40">
        <v>146</v>
      </c>
      <c r="G20" s="58"/>
      <c r="H20" s="40">
        <v>1132</v>
      </c>
      <c r="I20" s="40">
        <v>91</v>
      </c>
      <c r="J20" s="40">
        <v>874</v>
      </c>
      <c r="K20" s="40">
        <v>9</v>
      </c>
      <c r="L20" s="40">
        <v>96</v>
      </c>
      <c r="N20" s="198"/>
    </row>
    <row r="21" spans="1:14" ht="12" customHeight="1">
      <c r="A21" s="33" t="s">
        <v>123</v>
      </c>
      <c r="B21" s="40">
        <v>558</v>
      </c>
      <c r="C21" s="40">
        <v>40</v>
      </c>
      <c r="D21" s="40">
        <v>480</v>
      </c>
      <c r="E21" s="40">
        <v>338</v>
      </c>
      <c r="F21" s="40">
        <v>27</v>
      </c>
      <c r="G21" s="58"/>
      <c r="H21" s="40">
        <v>409</v>
      </c>
      <c r="I21" s="40">
        <v>18</v>
      </c>
      <c r="J21" s="40">
        <v>363</v>
      </c>
      <c r="K21" s="40">
        <v>251</v>
      </c>
      <c r="L21" s="40">
        <v>43</v>
      </c>
      <c r="N21" s="198"/>
    </row>
    <row r="22" spans="1:14" ht="12" customHeight="1">
      <c r="A22" s="34" t="s">
        <v>183</v>
      </c>
      <c r="B22" s="44">
        <v>887</v>
      </c>
      <c r="C22" s="44">
        <v>192</v>
      </c>
      <c r="D22" s="44">
        <v>680</v>
      </c>
      <c r="E22" s="44">
        <v>184</v>
      </c>
      <c r="F22" s="44">
        <v>115</v>
      </c>
      <c r="G22" s="85"/>
      <c r="H22" s="44">
        <v>1453</v>
      </c>
      <c r="I22" s="44">
        <v>184</v>
      </c>
      <c r="J22" s="44">
        <v>1040</v>
      </c>
      <c r="K22" s="44">
        <v>275</v>
      </c>
      <c r="L22" s="44">
        <v>170</v>
      </c>
      <c r="N22" s="43"/>
    </row>
    <row r="23" spans="1:12" ht="24" customHeight="1">
      <c r="A23" s="31"/>
      <c r="B23" s="43"/>
      <c r="C23" s="43"/>
      <c r="D23" s="43"/>
      <c r="E23" s="43"/>
      <c r="F23" s="43"/>
      <c r="G23" s="43"/>
      <c r="H23" s="43"/>
      <c r="I23" s="43"/>
      <c r="J23" s="43"/>
      <c r="K23" s="43"/>
      <c r="L23" s="43"/>
    </row>
    <row r="24" spans="1:12" ht="113.25" customHeight="1">
      <c r="A24" s="256" t="s">
        <v>224</v>
      </c>
      <c r="B24" s="248"/>
      <c r="C24" s="248"/>
      <c r="D24" s="248"/>
      <c r="E24" s="248"/>
      <c r="F24" s="248"/>
      <c r="G24" s="248"/>
      <c r="H24" s="248"/>
      <c r="I24" s="248"/>
      <c r="J24" s="248"/>
      <c r="K24" s="248"/>
      <c r="L24" s="248"/>
    </row>
    <row r="25" spans="1:12" ht="7.5" customHeight="1">
      <c r="A25" s="27"/>
      <c r="B25" s="27"/>
      <c r="C25" s="27"/>
      <c r="D25" s="27"/>
      <c r="E25" s="27"/>
      <c r="F25" s="27"/>
      <c r="G25" s="27"/>
      <c r="H25" s="27"/>
      <c r="I25" s="27"/>
      <c r="J25" s="27"/>
      <c r="K25" s="27"/>
      <c r="L25" s="27"/>
    </row>
    <row r="26" spans="1:12" ht="7.5" customHeight="1">
      <c r="A26" s="27"/>
      <c r="B26" s="27"/>
      <c r="C26" s="27"/>
      <c r="D26" s="27"/>
      <c r="E26" s="27"/>
      <c r="F26" s="27"/>
      <c r="G26" s="27"/>
      <c r="H26" s="27"/>
      <c r="I26" s="27"/>
      <c r="J26" s="27"/>
      <c r="K26" s="27"/>
      <c r="L26" s="27"/>
    </row>
    <row r="27" spans="1:12" ht="7.5" customHeight="1">
      <c r="A27" s="24"/>
      <c r="B27" s="27"/>
      <c r="C27" s="27"/>
      <c r="D27" s="27"/>
      <c r="E27" s="27"/>
      <c r="F27" s="27"/>
      <c r="G27" s="27"/>
      <c r="H27" s="27"/>
      <c r="I27" s="27"/>
      <c r="J27" s="27"/>
      <c r="K27" s="27"/>
      <c r="L27" s="27"/>
    </row>
    <row r="28" spans="1:12" ht="28.5" customHeight="1">
      <c r="A28" s="249" t="s">
        <v>185</v>
      </c>
      <c r="B28" s="250"/>
      <c r="C28" s="250"/>
      <c r="D28" s="250"/>
      <c r="E28" s="250"/>
      <c r="F28" s="250"/>
      <c r="G28" s="250"/>
      <c r="H28" s="250"/>
      <c r="I28" s="250"/>
      <c r="J28" s="250"/>
      <c r="K28" s="250"/>
      <c r="L28" s="250"/>
    </row>
    <row r="29" spans="1:12" ht="6" customHeight="1">
      <c r="A29" s="71"/>
      <c r="B29" s="72"/>
      <c r="C29" s="72"/>
      <c r="D29" s="72"/>
      <c r="E29" s="72"/>
      <c r="F29" s="72"/>
      <c r="G29" s="72"/>
      <c r="H29" s="72"/>
      <c r="I29" s="72"/>
      <c r="J29" s="72"/>
      <c r="K29" s="72"/>
      <c r="L29" s="72"/>
    </row>
    <row r="30" spans="1:12" ht="25.5" customHeight="1">
      <c r="A30" s="255" t="s">
        <v>169</v>
      </c>
      <c r="B30" s="255"/>
      <c r="C30" s="255"/>
      <c r="D30" s="255"/>
      <c r="E30" s="255"/>
      <c r="F30" s="255"/>
      <c r="G30" s="255"/>
      <c r="H30" s="255"/>
      <c r="I30" s="255"/>
      <c r="J30" s="255"/>
      <c r="K30" s="255"/>
      <c r="L30" s="255"/>
    </row>
    <row r="31" spans="1:12" ht="18.75" customHeight="1">
      <c r="A31" s="25" t="s">
        <v>114</v>
      </c>
      <c r="B31" s="74" t="s">
        <v>36</v>
      </c>
      <c r="C31" s="74"/>
      <c r="D31" s="75"/>
      <c r="E31" s="74"/>
      <c r="F31" s="74"/>
      <c r="G31" s="25"/>
      <c r="H31" s="74" t="s">
        <v>38</v>
      </c>
      <c r="I31" s="74"/>
      <c r="J31" s="74"/>
      <c r="K31" s="74"/>
      <c r="L31" s="74"/>
    </row>
    <row r="32" spans="1:12" ht="33.75">
      <c r="A32" s="37" t="s">
        <v>116</v>
      </c>
      <c r="B32" s="45" t="s">
        <v>50</v>
      </c>
      <c r="C32" s="45" t="s">
        <v>133</v>
      </c>
      <c r="D32" s="45" t="s">
        <v>52</v>
      </c>
      <c r="E32" s="45" t="s">
        <v>51</v>
      </c>
      <c r="F32" s="45" t="s">
        <v>66</v>
      </c>
      <c r="G32" s="45"/>
      <c r="H32" s="45" t="s">
        <v>50</v>
      </c>
      <c r="I32" s="45" t="s">
        <v>133</v>
      </c>
      <c r="J32" s="45" t="s">
        <v>52</v>
      </c>
      <c r="K32" s="45" t="s">
        <v>51</v>
      </c>
      <c r="L32" s="45" t="s">
        <v>66</v>
      </c>
    </row>
    <row r="33" spans="1:12" ht="18.75" customHeight="1">
      <c r="A33" s="46" t="s">
        <v>150</v>
      </c>
      <c r="B33" s="106">
        <f>'3.2'!B13</f>
        <v>27113</v>
      </c>
      <c r="C33" s="106">
        <f>'3.2'!C13</f>
        <v>18081</v>
      </c>
      <c r="D33" s="106">
        <f>'3.2'!D13</f>
        <v>11988</v>
      </c>
      <c r="E33" s="106">
        <f>'3.2'!E13</f>
        <v>114</v>
      </c>
      <c r="F33" s="106">
        <f>'3.2'!F13</f>
        <v>1547</v>
      </c>
      <c r="G33" s="108"/>
      <c r="H33" s="106">
        <f>'3.2'!B14</f>
        <v>11726</v>
      </c>
      <c r="I33" s="163">
        <f>'3.2'!C14</f>
        <v>3826</v>
      </c>
      <c r="J33" s="163">
        <f>'3.2'!D14</f>
        <v>7224</v>
      </c>
      <c r="K33" s="163">
        <f>'3.2'!E14</f>
        <v>100</v>
      </c>
      <c r="L33" s="163">
        <f>'3.2'!F14</f>
        <v>1178</v>
      </c>
    </row>
    <row r="34" spans="1:12" ht="16.5" customHeight="1">
      <c r="A34" s="46" t="s">
        <v>29</v>
      </c>
      <c r="B34" s="108">
        <f>B35+B36</f>
        <v>9724</v>
      </c>
      <c r="C34" s="108">
        <f>C35+C36</f>
        <v>6607</v>
      </c>
      <c r="D34" s="108">
        <f>D35+D36</f>
        <v>2460</v>
      </c>
      <c r="E34" s="108">
        <f>E35+E36</f>
        <v>8</v>
      </c>
      <c r="F34" s="108">
        <f>F35+F36</f>
        <v>96</v>
      </c>
      <c r="G34" s="109"/>
      <c r="H34" s="108">
        <f>H35+H36</f>
        <v>3723</v>
      </c>
      <c r="I34" s="228">
        <f>I35+I36</f>
        <v>1504</v>
      </c>
      <c r="J34" s="228">
        <f>J35+J36</f>
        <v>1550</v>
      </c>
      <c r="K34" s="229" t="s">
        <v>215</v>
      </c>
      <c r="L34" s="228">
        <f>L35+L36</f>
        <v>81</v>
      </c>
    </row>
    <row r="35" spans="1:12" ht="12.75">
      <c r="A35" s="35" t="s">
        <v>45</v>
      </c>
      <c r="B35" s="40">
        <v>1334</v>
      </c>
      <c r="C35" s="40">
        <v>992</v>
      </c>
      <c r="D35" s="40">
        <v>253</v>
      </c>
      <c r="E35" s="199">
        <v>3</v>
      </c>
      <c r="F35" s="199">
        <v>8</v>
      </c>
      <c r="G35" s="188"/>
      <c r="H35" s="199">
        <v>407</v>
      </c>
      <c r="I35" s="199">
        <v>196</v>
      </c>
      <c r="J35" s="199">
        <v>198</v>
      </c>
      <c r="K35" s="199" t="s">
        <v>63</v>
      </c>
      <c r="L35" s="199">
        <v>11</v>
      </c>
    </row>
    <row r="36" spans="1:12" ht="12.75">
      <c r="A36" s="35" t="s">
        <v>46</v>
      </c>
      <c r="B36" s="40">
        <v>8390</v>
      </c>
      <c r="C36" s="40">
        <v>5615</v>
      </c>
      <c r="D36" s="40">
        <v>2207</v>
      </c>
      <c r="E36" s="199">
        <v>5</v>
      </c>
      <c r="F36" s="199">
        <v>88</v>
      </c>
      <c r="G36" s="188"/>
      <c r="H36" s="199">
        <v>3316</v>
      </c>
      <c r="I36" s="199">
        <v>1308</v>
      </c>
      <c r="J36" s="199">
        <v>1352</v>
      </c>
      <c r="K36" s="199" t="s">
        <v>215</v>
      </c>
      <c r="L36" s="199">
        <v>70</v>
      </c>
    </row>
    <row r="37" spans="1:12" ht="16.5" customHeight="1">
      <c r="A37" s="68" t="s">
        <v>30</v>
      </c>
      <c r="B37" s="65">
        <f>SUM(B38:B40)</f>
        <v>21957</v>
      </c>
      <c r="C37" s="65">
        <f>SUM(C38:C40)</f>
        <v>14231</v>
      </c>
      <c r="D37" s="65">
        <f>SUM(D38:D40)</f>
        <v>10863</v>
      </c>
      <c r="E37" s="65">
        <f>SUM(E38:E40)</f>
        <v>103</v>
      </c>
      <c r="F37" s="65">
        <f>SUM(F38:F40)</f>
        <v>1485</v>
      </c>
      <c r="G37" s="169"/>
      <c r="H37" s="168">
        <f>SUM(H38:H40)</f>
        <v>9778</v>
      </c>
      <c r="I37" s="168">
        <f>SUM(I38:I40)</f>
        <v>2877</v>
      </c>
      <c r="J37" s="168">
        <f>SUM(J38:J40)</f>
        <v>6535</v>
      </c>
      <c r="K37" s="168">
        <f>SUM(K38:K40)</f>
        <v>100</v>
      </c>
      <c r="L37" s="168">
        <f>SUM(L38:L40)</f>
        <v>1152</v>
      </c>
    </row>
    <row r="38" spans="1:12" ht="12.75">
      <c r="A38" s="33" t="s">
        <v>48</v>
      </c>
      <c r="B38" s="40">
        <v>17</v>
      </c>
      <c r="C38" s="40">
        <v>6</v>
      </c>
      <c r="D38" s="40">
        <v>9</v>
      </c>
      <c r="E38" s="199" t="s">
        <v>63</v>
      </c>
      <c r="F38" s="199">
        <v>3</v>
      </c>
      <c r="G38" s="188"/>
      <c r="H38" s="199">
        <v>10</v>
      </c>
      <c r="I38" s="199" t="s">
        <v>215</v>
      </c>
      <c r="J38" s="199">
        <v>9</v>
      </c>
      <c r="K38" s="199" t="s">
        <v>63</v>
      </c>
      <c r="L38" s="199" t="s">
        <v>215</v>
      </c>
    </row>
    <row r="39" spans="1:12" ht="12.75">
      <c r="A39" s="33" t="s">
        <v>45</v>
      </c>
      <c r="B39" s="40">
        <v>1679</v>
      </c>
      <c r="C39" s="40">
        <v>1043</v>
      </c>
      <c r="D39" s="40">
        <v>848</v>
      </c>
      <c r="E39" s="199">
        <v>26</v>
      </c>
      <c r="F39" s="199">
        <v>102</v>
      </c>
      <c r="G39" s="188"/>
      <c r="H39" s="199">
        <v>1028</v>
      </c>
      <c r="I39" s="199">
        <v>207</v>
      </c>
      <c r="J39" s="199">
        <v>798</v>
      </c>
      <c r="K39" s="199">
        <v>18</v>
      </c>
      <c r="L39" s="199">
        <v>111</v>
      </c>
    </row>
    <row r="40" spans="1:12" ht="12.75">
      <c r="A40" s="33" t="s">
        <v>46</v>
      </c>
      <c r="B40" s="40">
        <v>20261</v>
      </c>
      <c r="C40" s="40">
        <v>13182</v>
      </c>
      <c r="D40" s="40">
        <v>10006</v>
      </c>
      <c r="E40" s="199">
        <v>77</v>
      </c>
      <c r="F40" s="199">
        <v>1380</v>
      </c>
      <c r="G40" s="188"/>
      <c r="H40" s="199">
        <v>8740</v>
      </c>
      <c r="I40" s="199">
        <v>2670</v>
      </c>
      <c r="J40" s="199">
        <v>5728</v>
      </c>
      <c r="K40" s="199">
        <v>82</v>
      </c>
      <c r="L40" s="199">
        <v>1041</v>
      </c>
    </row>
    <row r="41" spans="1:12" ht="16.5" customHeight="1">
      <c r="A41" s="29" t="s">
        <v>31</v>
      </c>
      <c r="B41" s="65">
        <f>SUM(B42:B43)</f>
        <v>410</v>
      </c>
      <c r="C41" s="65">
        <f>SUM(C42:C43)</f>
        <v>300</v>
      </c>
      <c r="D41" s="65">
        <f>SUM(D42:D43)</f>
        <v>171</v>
      </c>
      <c r="E41" s="65">
        <f>SUM(E42:E43)</f>
        <v>8</v>
      </c>
      <c r="F41" s="65">
        <f>SUM(F42:F43)</f>
        <v>53</v>
      </c>
      <c r="G41" s="169"/>
      <c r="H41" s="168">
        <f>SUM(H42:H43)</f>
        <v>44</v>
      </c>
      <c r="I41" s="168">
        <f>SUM(I42:I43)</f>
        <v>23</v>
      </c>
      <c r="J41" s="168">
        <f>SUM(J42:J43)</f>
        <v>28</v>
      </c>
      <c r="K41" s="168" t="s">
        <v>63</v>
      </c>
      <c r="L41" s="168">
        <f>SUM(L42:L43)</f>
        <v>6</v>
      </c>
    </row>
    <row r="42" spans="1:12" ht="12.75">
      <c r="A42" s="33" t="s">
        <v>225</v>
      </c>
      <c r="B42" s="40">
        <v>399</v>
      </c>
      <c r="C42" s="40">
        <v>293</v>
      </c>
      <c r="D42" s="40">
        <v>163</v>
      </c>
      <c r="E42" s="199">
        <v>8</v>
      </c>
      <c r="F42" s="199">
        <v>50</v>
      </c>
      <c r="G42" s="188"/>
      <c r="H42" s="199">
        <v>36</v>
      </c>
      <c r="I42" s="199">
        <v>20</v>
      </c>
      <c r="J42" s="199">
        <v>22</v>
      </c>
      <c r="K42" s="199" t="s">
        <v>63</v>
      </c>
      <c r="L42" s="199">
        <v>6</v>
      </c>
    </row>
    <row r="43" spans="1:12" ht="12.75">
      <c r="A43" s="34" t="s">
        <v>49</v>
      </c>
      <c r="B43" s="216">
        <v>11</v>
      </c>
      <c r="C43" s="216">
        <v>7</v>
      </c>
      <c r="D43" s="216">
        <v>8</v>
      </c>
      <c r="E43" s="234" t="s">
        <v>63</v>
      </c>
      <c r="F43" s="234">
        <v>3</v>
      </c>
      <c r="G43" s="235"/>
      <c r="H43" s="234">
        <v>8</v>
      </c>
      <c r="I43" s="234">
        <v>3</v>
      </c>
      <c r="J43" s="234">
        <v>6</v>
      </c>
      <c r="K43" s="234" t="s">
        <v>63</v>
      </c>
      <c r="L43" s="234" t="s">
        <v>215</v>
      </c>
    </row>
    <row r="44" spans="1:12" ht="12.75">
      <c r="A44" s="257"/>
      <c r="B44" s="27"/>
      <c r="C44" s="27"/>
      <c r="D44" s="27"/>
      <c r="E44" s="27"/>
      <c r="F44" s="27"/>
      <c r="G44" s="27"/>
      <c r="H44" s="27"/>
      <c r="I44" s="27"/>
      <c r="J44" s="27"/>
      <c r="K44" s="27"/>
      <c r="L44" s="27"/>
    </row>
    <row r="45" spans="1:12" ht="11.25" customHeight="1">
      <c r="A45" s="258"/>
      <c r="B45" s="27"/>
      <c r="C45" s="27"/>
      <c r="D45" s="27"/>
      <c r="E45" s="27"/>
      <c r="F45" s="27"/>
      <c r="G45" s="27"/>
      <c r="H45" s="27"/>
      <c r="I45" s="27"/>
      <c r="J45" s="27"/>
      <c r="K45" s="27"/>
      <c r="L45" s="27"/>
    </row>
    <row r="46" spans="1:12" ht="69.75" customHeight="1">
      <c r="A46" s="253" t="s">
        <v>226</v>
      </c>
      <c r="B46" s="253"/>
      <c r="C46" s="250"/>
      <c r="D46" s="250"/>
      <c r="E46" s="250"/>
      <c r="F46" s="250"/>
      <c r="G46" s="250"/>
      <c r="H46" s="250"/>
      <c r="I46" s="250"/>
      <c r="J46" s="250"/>
      <c r="K46" s="250"/>
      <c r="L46" s="248"/>
    </row>
  </sheetData>
  <sheetProtection/>
  <mergeCells count="7">
    <mergeCell ref="A46:L46"/>
    <mergeCell ref="A30:L30"/>
    <mergeCell ref="A1:L1"/>
    <mergeCell ref="A3:L3"/>
    <mergeCell ref="A28:L28"/>
    <mergeCell ref="A24:L24"/>
    <mergeCell ref="A44:A45"/>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K27"/>
  <sheetViews>
    <sheetView zoomScalePageLayoutView="0" workbookViewId="0" topLeftCell="A1">
      <selection activeCell="A2" sqref="A2"/>
    </sheetView>
  </sheetViews>
  <sheetFormatPr defaultColWidth="9.140625" defaultRowHeight="12.75"/>
  <cols>
    <col min="1" max="1" width="21.421875" style="0" customWidth="1"/>
    <col min="2" max="2" width="8.28125" style="0" customWidth="1"/>
    <col min="3" max="3" width="1.57421875" style="0" customWidth="1"/>
    <col min="4" max="5" width="8.28125" style="0" customWidth="1"/>
    <col min="6" max="6" width="9.28125" style="0" customWidth="1"/>
    <col min="7" max="7" width="1.7109375" style="0" customWidth="1"/>
    <col min="8" max="11" width="8.28125" style="0" customWidth="1"/>
  </cols>
  <sheetData>
    <row r="1" spans="1:11" ht="27.75" customHeight="1">
      <c r="A1" s="249" t="s">
        <v>187</v>
      </c>
      <c r="B1" s="250"/>
      <c r="C1" s="250"/>
      <c r="D1" s="250"/>
      <c r="E1" s="250"/>
      <c r="F1" s="250"/>
      <c r="G1" s="250"/>
      <c r="H1" s="250"/>
      <c r="I1" s="250"/>
      <c r="J1" s="250"/>
      <c r="K1" s="250"/>
    </row>
    <row r="2" spans="1:11" ht="7.5" customHeight="1">
      <c r="A2" s="71"/>
      <c r="B2" s="72"/>
      <c r="C2" s="72"/>
      <c r="D2" s="72"/>
      <c r="E2" s="72"/>
      <c r="F2" s="72"/>
      <c r="G2" s="72"/>
      <c r="H2" s="72"/>
      <c r="I2" s="72"/>
      <c r="J2" s="72"/>
      <c r="K2" s="72"/>
    </row>
    <row r="3" spans="1:11" ht="25.5" customHeight="1">
      <c r="A3" s="252" t="s">
        <v>170</v>
      </c>
      <c r="B3" s="252"/>
      <c r="C3" s="252"/>
      <c r="D3" s="252"/>
      <c r="E3" s="252"/>
      <c r="F3" s="252"/>
      <c r="G3" s="252"/>
      <c r="H3" s="252"/>
      <c r="I3" s="252"/>
      <c r="J3" s="252"/>
      <c r="K3" s="252"/>
    </row>
    <row r="4" spans="1:11" ht="18.75" customHeight="1">
      <c r="A4" s="70" t="s">
        <v>117</v>
      </c>
      <c r="B4" s="259" t="s">
        <v>67</v>
      </c>
      <c r="C4" s="259"/>
      <c r="D4" s="259"/>
      <c r="E4" s="259"/>
      <c r="F4" s="259"/>
      <c r="G4" s="56"/>
      <c r="H4" s="259" t="s">
        <v>31</v>
      </c>
      <c r="I4" s="259"/>
      <c r="J4" s="259"/>
      <c r="K4" s="259"/>
    </row>
    <row r="5" spans="1:11" ht="51" customHeight="1">
      <c r="A5" s="37" t="s">
        <v>118</v>
      </c>
      <c r="B5" s="10" t="s">
        <v>188</v>
      </c>
      <c r="C5" s="91"/>
      <c r="D5" s="10" t="s">
        <v>39</v>
      </c>
      <c r="E5" s="10" t="s">
        <v>32</v>
      </c>
      <c r="F5" s="10" t="s">
        <v>140</v>
      </c>
      <c r="G5" s="10"/>
      <c r="H5" s="10" t="s">
        <v>62</v>
      </c>
      <c r="I5" s="10" t="s">
        <v>33</v>
      </c>
      <c r="J5" s="10" t="s">
        <v>189</v>
      </c>
      <c r="K5" s="10" t="s">
        <v>55</v>
      </c>
    </row>
    <row r="6" spans="1:11" ht="16.5" customHeight="1">
      <c r="A6" s="28" t="s">
        <v>34</v>
      </c>
      <c r="B6" s="106">
        <f>B8+B7</f>
        <v>11966</v>
      </c>
      <c r="C6" s="106"/>
      <c r="D6" s="106">
        <f aca="true" t="shared" si="0" ref="D6:K6">D8+D7</f>
        <v>14618</v>
      </c>
      <c r="E6" s="106">
        <f t="shared" si="0"/>
        <v>69121</v>
      </c>
      <c r="F6" s="106">
        <f>F8+F7</f>
        <v>95705</v>
      </c>
      <c r="G6" s="106"/>
      <c r="H6" s="106">
        <f t="shared" si="0"/>
        <v>243185</v>
      </c>
      <c r="I6" s="106">
        <f t="shared" si="0"/>
        <v>24</v>
      </c>
      <c r="J6" s="106">
        <f t="shared" si="0"/>
        <v>32871</v>
      </c>
      <c r="K6" s="106">
        <f t="shared" si="0"/>
        <v>276080</v>
      </c>
    </row>
    <row r="7" spans="1:11" ht="12.75">
      <c r="A7" s="33" t="s">
        <v>36</v>
      </c>
      <c r="B7" s="4">
        <v>5463</v>
      </c>
      <c r="C7" s="4"/>
      <c r="D7" s="4">
        <v>8919</v>
      </c>
      <c r="E7" s="4">
        <v>44890</v>
      </c>
      <c r="F7" s="4">
        <f>B7+D7+E7</f>
        <v>59272</v>
      </c>
      <c r="G7" s="86"/>
      <c r="H7" s="4">
        <v>145367</v>
      </c>
      <c r="I7" s="4">
        <v>14</v>
      </c>
      <c r="J7" s="4">
        <v>17373</v>
      </c>
      <c r="K7" s="4">
        <f>H7+I7+J7</f>
        <v>162754</v>
      </c>
    </row>
    <row r="8" spans="1:11" ht="12.75">
      <c r="A8" s="33" t="s">
        <v>38</v>
      </c>
      <c r="B8" s="19">
        <v>6503</v>
      </c>
      <c r="C8" s="19"/>
      <c r="D8" s="19">
        <v>5699</v>
      </c>
      <c r="E8" s="19">
        <v>24231</v>
      </c>
      <c r="F8" s="19">
        <f>B8+D8+E8</f>
        <v>36433</v>
      </c>
      <c r="G8" s="87"/>
      <c r="H8" s="19">
        <v>97818</v>
      </c>
      <c r="I8" s="19">
        <v>10</v>
      </c>
      <c r="J8" s="4">
        <v>15498</v>
      </c>
      <c r="K8" s="4">
        <f>H8+I8+J8</f>
        <v>113326</v>
      </c>
    </row>
    <row r="9" spans="1:11" ht="27" customHeight="1">
      <c r="A9" s="48" t="s">
        <v>151</v>
      </c>
      <c r="B9" s="19">
        <f>B10+B11</f>
        <v>6581</v>
      </c>
      <c r="C9" s="19"/>
      <c r="D9" s="19">
        <f>D10+D11</f>
        <v>5510</v>
      </c>
      <c r="E9" s="19">
        <f>E10+E11</f>
        <v>30368</v>
      </c>
      <c r="F9" s="19">
        <f>F10+F11</f>
        <v>42459</v>
      </c>
      <c r="G9" s="19"/>
      <c r="H9" s="19">
        <f>H10+H11</f>
        <v>67711</v>
      </c>
      <c r="I9" s="19">
        <f>I10+I11</f>
        <v>14</v>
      </c>
      <c r="J9" s="4">
        <f>J10+J11</f>
        <v>8707</v>
      </c>
      <c r="K9" s="4">
        <f>K10+K11</f>
        <v>76432</v>
      </c>
    </row>
    <row r="10" spans="1:11" ht="12.75">
      <c r="A10" s="33" t="s">
        <v>36</v>
      </c>
      <c r="B10" s="19">
        <v>2774</v>
      </c>
      <c r="C10" s="87"/>
      <c r="D10" s="19">
        <v>3727</v>
      </c>
      <c r="E10" s="19">
        <v>20823</v>
      </c>
      <c r="F10" s="19">
        <f>B10+D10+E10</f>
        <v>27324</v>
      </c>
      <c r="G10" s="87"/>
      <c r="H10" s="19">
        <v>40097</v>
      </c>
      <c r="I10" s="19">
        <v>9</v>
      </c>
      <c r="J10" s="4">
        <v>4284</v>
      </c>
      <c r="K10" s="4">
        <f>H10+I10+J10</f>
        <v>44390</v>
      </c>
    </row>
    <row r="11" spans="1:11" ht="12.75">
      <c r="A11" s="33" t="s">
        <v>38</v>
      </c>
      <c r="B11" s="19">
        <v>3807</v>
      </c>
      <c r="C11" s="87"/>
      <c r="D11" s="19">
        <v>1783</v>
      </c>
      <c r="E11" s="19">
        <v>9545</v>
      </c>
      <c r="F11" s="19">
        <f>B11+D11+E11</f>
        <v>15135</v>
      </c>
      <c r="G11" s="87"/>
      <c r="H11" s="19">
        <v>27614</v>
      </c>
      <c r="I11" s="19">
        <v>5</v>
      </c>
      <c r="J11" s="4">
        <v>4423</v>
      </c>
      <c r="K11" s="4">
        <f>H11+I11+J11</f>
        <v>32042</v>
      </c>
    </row>
    <row r="12" spans="1:11" ht="16.5" customHeight="1">
      <c r="A12" s="28" t="s">
        <v>37</v>
      </c>
      <c r="B12" s="104">
        <f>B14+B13</f>
        <v>873</v>
      </c>
      <c r="C12" s="104"/>
      <c r="D12" s="104">
        <f aca="true" t="shared" si="1" ref="D12:K12">D14+D13</f>
        <v>1043</v>
      </c>
      <c r="E12" s="104">
        <f t="shared" si="1"/>
        <v>25500</v>
      </c>
      <c r="F12" s="104">
        <f t="shared" si="1"/>
        <v>27416</v>
      </c>
      <c r="G12" s="104"/>
      <c r="H12" s="104">
        <f t="shared" si="1"/>
        <v>31319</v>
      </c>
      <c r="I12" s="223">
        <f>SUM(I13:I14)</f>
        <v>4</v>
      </c>
      <c r="J12" s="106">
        <f t="shared" si="1"/>
        <v>1480</v>
      </c>
      <c r="K12" s="106">
        <f t="shared" si="1"/>
        <v>32803</v>
      </c>
    </row>
    <row r="13" spans="1:11" ht="12.75">
      <c r="A13" s="33" t="s">
        <v>36</v>
      </c>
      <c r="B13" s="19">
        <v>417</v>
      </c>
      <c r="C13" s="87"/>
      <c r="D13" s="201">
        <v>764</v>
      </c>
      <c r="E13" s="201">
        <v>17278</v>
      </c>
      <c r="F13" s="19">
        <f>B13+D13+E13</f>
        <v>18459</v>
      </c>
      <c r="G13" s="87"/>
      <c r="H13" s="19">
        <v>20494</v>
      </c>
      <c r="I13" s="195" t="s">
        <v>215</v>
      </c>
      <c r="J13" s="4">
        <v>1001</v>
      </c>
      <c r="K13" s="4">
        <f>SUM(H13:J13)</f>
        <v>21495</v>
      </c>
    </row>
    <row r="14" spans="1:11" ht="12.75">
      <c r="A14" s="33" t="s">
        <v>38</v>
      </c>
      <c r="B14" s="19">
        <v>456</v>
      </c>
      <c r="C14" s="87"/>
      <c r="D14" s="201">
        <v>279</v>
      </c>
      <c r="E14" s="201">
        <v>8222</v>
      </c>
      <c r="F14" s="19">
        <f>B14+D14+E14</f>
        <v>8957</v>
      </c>
      <c r="G14" s="87"/>
      <c r="H14" s="19">
        <v>10825</v>
      </c>
      <c r="I14" s="195">
        <v>4</v>
      </c>
      <c r="J14" s="4">
        <v>479</v>
      </c>
      <c r="K14" s="4">
        <f>SUM(H14:J14)</f>
        <v>11308</v>
      </c>
    </row>
    <row r="15" spans="1:11" ht="24.75" customHeight="1">
      <c r="A15" s="48" t="s">
        <v>151</v>
      </c>
      <c r="B15" s="19">
        <f>B17+B16</f>
        <v>508</v>
      </c>
      <c r="C15" s="19"/>
      <c r="D15" s="19">
        <f>D17+D16</f>
        <v>468</v>
      </c>
      <c r="E15" s="19">
        <f>E17+E16</f>
        <v>14404</v>
      </c>
      <c r="F15" s="19">
        <f>F17+F16</f>
        <v>15380</v>
      </c>
      <c r="G15" s="19"/>
      <c r="H15" s="19">
        <f>H17+H16</f>
        <v>13467</v>
      </c>
      <c r="I15" s="162">
        <f>SUM(I16:I17)</f>
        <v>3</v>
      </c>
      <c r="J15" s="4">
        <f>J17+J16</f>
        <v>591</v>
      </c>
      <c r="K15" s="4">
        <f>SUM(K16:K17)</f>
        <v>14061</v>
      </c>
    </row>
    <row r="16" spans="1:11" ht="12.75">
      <c r="A16" s="33" t="s">
        <v>36</v>
      </c>
      <c r="B16" s="19">
        <v>220</v>
      </c>
      <c r="C16" s="87"/>
      <c r="D16" s="19">
        <v>379</v>
      </c>
      <c r="E16" s="19">
        <v>9976</v>
      </c>
      <c r="F16" s="19">
        <f>B16+D16+E16</f>
        <v>10575</v>
      </c>
      <c r="G16" s="87"/>
      <c r="H16" s="19">
        <v>9129</v>
      </c>
      <c r="I16" s="195" t="s">
        <v>215</v>
      </c>
      <c r="J16" s="4">
        <v>399</v>
      </c>
      <c r="K16" s="4">
        <f>SUM(H16:J16)</f>
        <v>9528</v>
      </c>
    </row>
    <row r="17" spans="1:11" ht="12.75">
      <c r="A17" s="33" t="s">
        <v>38</v>
      </c>
      <c r="B17" s="19">
        <v>288</v>
      </c>
      <c r="C17" s="87"/>
      <c r="D17" s="19">
        <v>89</v>
      </c>
      <c r="E17" s="19">
        <v>4428</v>
      </c>
      <c r="F17" s="4">
        <f>B17+D17+E17</f>
        <v>4805</v>
      </c>
      <c r="G17" s="86"/>
      <c r="H17" s="19">
        <v>4338</v>
      </c>
      <c r="I17" s="224">
        <v>3</v>
      </c>
      <c r="J17" s="19">
        <v>192</v>
      </c>
      <c r="K17" s="4">
        <f>SUM(H17:J17)</f>
        <v>4533</v>
      </c>
    </row>
    <row r="18" spans="1:11" ht="16.5" customHeight="1">
      <c r="A18" s="28" t="s">
        <v>53</v>
      </c>
      <c r="B18" s="106">
        <f>B6+B12</f>
        <v>12839</v>
      </c>
      <c r="C18" s="106"/>
      <c r="D18" s="106">
        <f aca="true" t="shared" si="2" ref="D18:F20">D6+D12</f>
        <v>15661</v>
      </c>
      <c r="E18" s="106">
        <f t="shared" si="2"/>
        <v>94621</v>
      </c>
      <c r="F18" s="106">
        <f t="shared" si="2"/>
        <v>123121</v>
      </c>
      <c r="G18" s="106"/>
      <c r="H18" s="106">
        <f aca="true" t="shared" si="3" ref="H18:K19">H6+H12</f>
        <v>274504</v>
      </c>
      <c r="I18" s="163">
        <f t="shared" si="3"/>
        <v>28</v>
      </c>
      <c r="J18" s="106">
        <f t="shared" si="3"/>
        <v>34351</v>
      </c>
      <c r="K18" s="106">
        <f t="shared" si="3"/>
        <v>308883</v>
      </c>
    </row>
    <row r="19" spans="1:11" ht="12.75">
      <c r="A19" s="33" t="s">
        <v>36</v>
      </c>
      <c r="B19" s="4">
        <f>B7+B13</f>
        <v>5880</v>
      </c>
      <c r="C19" s="4"/>
      <c r="D19" s="4">
        <f t="shared" si="2"/>
        <v>9683</v>
      </c>
      <c r="E19" s="4">
        <f t="shared" si="2"/>
        <v>62168</v>
      </c>
      <c r="F19" s="4">
        <f t="shared" si="2"/>
        <v>77731</v>
      </c>
      <c r="G19" s="4"/>
      <c r="H19" s="4">
        <f t="shared" si="3"/>
        <v>165861</v>
      </c>
      <c r="I19" s="158">
        <f>SUM(I7,I13)</f>
        <v>14</v>
      </c>
      <c r="J19" s="4">
        <f t="shared" si="3"/>
        <v>18374</v>
      </c>
      <c r="K19" s="4">
        <f t="shared" si="3"/>
        <v>184249</v>
      </c>
    </row>
    <row r="20" spans="1:11" ht="12.75">
      <c r="A20" s="33" t="s">
        <v>38</v>
      </c>
      <c r="B20" s="4">
        <f>B8+B14</f>
        <v>6959</v>
      </c>
      <c r="C20" s="4"/>
      <c r="D20" s="4">
        <f t="shared" si="2"/>
        <v>5978</v>
      </c>
      <c r="E20" s="4">
        <f t="shared" si="2"/>
        <v>32453</v>
      </c>
      <c r="F20" s="4">
        <f t="shared" si="2"/>
        <v>45390</v>
      </c>
      <c r="G20" s="4"/>
      <c r="H20" s="4">
        <f>H8+H14</f>
        <v>108643</v>
      </c>
      <c r="I20" s="158">
        <f>SUM(I8,I14)</f>
        <v>14</v>
      </c>
      <c r="J20" s="4">
        <f>J8+J14</f>
        <v>15977</v>
      </c>
      <c r="K20" s="4">
        <f>K8+K14</f>
        <v>124634</v>
      </c>
    </row>
    <row r="21" spans="1:11" ht="24.75" customHeight="1">
      <c r="A21" s="48" t="s">
        <v>151</v>
      </c>
      <c r="B21" s="4">
        <f>B23+B22</f>
        <v>7089</v>
      </c>
      <c r="C21" s="4"/>
      <c r="D21" s="4">
        <f>D23+D22</f>
        <v>5978</v>
      </c>
      <c r="E21" s="4">
        <f>E23+E22</f>
        <v>44772</v>
      </c>
      <c r="F21" s="4">
        <f>F23+F22</f>
        <v>57839</v>
      </c>
      <c r="G21" s="4"/>
      <c r="H21" s="4">
        <f>H23+H22</f>
        <v>81178</v>
      </c>
      <c r="I21" s="4">
        <f>I23+I22</f>
        <v>17</v>
      </c>
      <c r="J21" s="4">
        <f>J23+J22</f>
        <v>9298</v>
      </c>
      <c r="K21" s="4">
        <f>K23+K22</f>
        <v>90493</v>
      </c>
    </row>
    <row r="22" spans="1:11" ht="12.75">
      <c r="A22" s="33" t="s">
        <v>36</v>
      </c>
      <c r="B22" s="4">
        <f>B10+B16</f>
        <v>2994</v>
      </c>
      <c r="C22" s="4"/>
      <c r="D22" s="4">
        <f aca="true" t="shared" si="4" ref="D22:F23">D10+D16</f>
        <v>4106</v>
      </c>
      <c r="E22" s="4">
        <f t="shared" si="4"/>
        <v>30799</v>
      </c>
      <c r="F22" s="4">
        <f t="shared" si="4"/>
        <v>37899</v>
      </c>
      <c r="G22" s="4"/>
      <c r="H22" s="4">
        <f>H10+H16</f>
        <v>49226</v>
      </c>
      <c r="I22" s="181">
        <f>SUM(I10,I16)</f>
        <v>9</v>
      </c>
      <c r="J22" s="4">
        <f>J10+J16</f>
        <v>4683</v>
      </c>
      <c r="K22" s="4">
        <f>K10+K16</f>
        <v>53918</v>
      </c>
    </row>
    <row r="23" spans="1:11" ht="12.75">
      <c r="A23" s="34" t="s">
        <v>38</v>
      </c>
      <c r="B23" s="59">
        <f>B11+B17</f>
        <v>4095</v>
      </c>
      <c r="C23" s="59"/>
      <c r="D23" s="59">
        <f t="shared" si="4"/>
        <v>1872</v>
      </c>
      <c r="E23" s="59">
        <f t="shared" si="4"/>
        <v>13973</v>
      </c>
      <c r="F23" s="59">
        <f t="shared" si="4"/>
        <v>19940</v>
      </c>
      <c r="G23" s="59"/>
      <c r="H23" s="59">
        <f>H11+H17</f>
        <v>31952</v>
      </c>
      <c r="I23" s="180">
        <f>SUM(I11,I17)</f>
        <v>8</v>
      </c>
      <c r="J23" s="59">
        <f>J11+J17</f>
        <v>4615</v>
      </c>
      <c r="K23" s="59">
        <f>K11+K17</f>
        <v>36575</v>
      </c>
    </row>
    <row r="24" spans="1:11" ht="24.75" customHeight="1">
      <c r="A24" s="34"/>
      <c r="B24" s="19"/>
      <c r="C24" s="19"/>
      <c r="D24" s="19"/>
      <c r="E24" s="19"/>
      <c r="F24" s="19"/>
      <c r="G24" s="19"/>
      <c r="H24" s="19"/>
      <c r="I24" s="19"/>
      <c r="J24" s="19"/>
      <c r="K24" s="19"/>
    </row>
    <row r="25" spans="1:11" ht="67.5" customHeight="1">
      <c r="A25" s="254" t="s">
        <v>186</v>
      </c>
      <c r="B25" s="255"/>
      <c r="C25" s="255"/>
      <c r="D25" s="255"/>
      <c r="E25" s="255"/>
      <c r="F25" s="255"/>
      <c r="G25" s="255"/>
      <c r="H25" s="255"/>
      <c r="I25" s="255"/>
      <c r="J25" s="255"/>
      <c r="K25" s="255"/>
    </row>
    <row r="26" ht="12.75">
      <c r="A26" s="27"/>
    </row>
    <row r="27" ht="12.75">
      <c r="A27" s="27"/>
    </row>
  </sheetData>
  <sheetProtection/>
  <mergeCells count="5">
    <mergeCell ref="A25:K25"/>
    <mergeCell ref="A1:K1"/>
    <mergeCell ref="A3:K3"/>
    <mergeCell ref="B4:F4"/>
    <mergeCell ref="H4:K4"/>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6.xml><?xml version="1.0" encoding="utf-8"?>
<worksheet xmlns="http://schemas.openxmlformats.org/spreadsheetml/2006/main" xmlns:r="http://schemas.openxmlformats.org/officeDocument/2006/relationships">
  <dimension ref="A1:L33"/>
  <sheetViews>
    <sheetView zoomScaleSheetLayoutView="100" zoomScalePageLayoutView="0" workbookViewId="0" topLeftCell="A1">
      <selection activeCell="A2" sqref="A2"/>
    </sheetView>
  </sheetViews>
  <sheetFormatPr defaultColWidth="9.140625" defaultRowHeight="12.75"/>
  <cols>
    <col min="1" max="1" width="21.421875" style="0" customWidth="1"/>
    <col min="2" max="2" width="8.28125" style="0" customWidth="1"/>
    <col min="3" max="3" width="1.8515625" style="0" customWidth="1"/>
    <col min="4" max="4" width="7.28125" style="0" customWidth="1"/>
    <col min="5" max="5" width="7.140625" style="0" customWidth="1"/>
    <col min="6" max="6" width="9.28125" style="0" customWidth="1"/>
    <col min="7" max="7" width="1.8515625" style="0" customWidth="1"/>
    <col min="8" max="9" width="8.28125" style="0" customWidth="1"/>
    <col min="10" max="10" width="7.140625" style="0" customWidth="1"/>
    <col min="11" max="11" width="8.28125" style="0" customWidth="1"/>
    <col min="12" max="12" width="5.28125" style="0" customWidth="1"/>
  </cols>
  <sheetData>
    <row r="1" spans="1:11" ht="42" customHeight="1">
      <c r="A1" s="249" t="s">
        <v>191</v>
      </c>
      <c r="B1" s="250"/>
      <c r="C1" s="250"/>
      <c r="D1" s="250"/>
      <c r="E1" s="250"/>
      <c r="F1" s="250"/>
      <c r="G1" s="250"/>
      <c r="H1" s="250"/>
      <c r="I1" s="250"/>
      <c r="J1" s="250"/>
      <c r="K1" s="250"/>
    </row>
    <row r="2" spans="1:11" ht="7.5" customHeight="1">
      <c r="A2" s="71"/>
      <c r="B2" s="72"/>
      <c r="C2" s="72"/>
      <c r="D2" s="72"/>
      <c r="E2" s="72"/>
      <c r="F2" s="72"/>
      <c r="G2" s="72"/>
      <c r="H2" s="72"/>
      <c r="I2" s="72"/>
      <c r="J2" s="72"/>
      <c r="K2" s="72"/>
    </row>
    <row r="3" spans="1:11" ht="27" customHeight="1">
      <c r="A3" s="252" t="s">
        <v>171</v>
      </c>
      <c r="B3" s="252"/>
      <c r="C3" s="252"/>
      <c r="D3" s="252"/>
      <c r="E3" s="252"/>
      <c r="F3" s="252"/>
      <c r="G3" s="252"/>
      <c r="H3" s="252"/>
      <c r="I3" s="252"/>
      <c r="J3" s="252"/>
      <c r="K3" s="252"/>
    </row>
    <row r="4" spans="1:11" ht="16.5" customHeight="1">
      <c r="A4" s="70" t="s">
        <v>117</v>
      </c>
      <c r="B4" s="259" t="s">
        <v>68</v>
      </c>
      <c r="C4" s="259"/>
      <c r="D4" s="259"/>
      <c r="E4" s="259"/>
      <c r="F4" s="259"/>
      <c r="G4" s="56"/>
      <c r="H4" s="73" t="s">
        <v>31</v>
      </c>
      <c r="I4" s="73"/>
      <c r="J4" s="73"/>
      <c r="K4" s="73"/>
    </row>
    <row r="5" spans="1:11" ht="49.5" customHeight="1">
      <c r="A5" s="5" t="s">
        <v>118</v>
      </c>
      <c r="B5" s="10" t="s">
        <v>188</v>
      </c>
      <c r="C5" s="91"/>
      <c r="D5" s="10" t="s">
        <v>39</v>
      </c>
      <c r="E5" s="10" t="s">
        <v>32</v>
      </c>
      <c r="F5" s="10" t="s">
        <v>140</v>
      </c>
      <c r="G5" s="10"/>
      <c r="H5" s="10" t="s">
        <v>62</v>
      </c>
      <c r="I5" s="10" t="s">
        <v>33</v>
      </c>
      <c r="J5" s="10" t="s">
        <v>189</v>
      </c>
      <c r="K5" s="10" t="s">
        <v>59</v>
      </c>
    </row>
    <row r="6" spans="1:11" ht="16.5" customHeight="1">
      <c r="A6" s="28" t="s">
        <v>34</v>
      </c>
      <c r="B6" s="106">
        <f>B7+B8</f>
        <v>11937</v>
      </c>
      <c r="C6" s="106"/>
      <c r="D6" s="106">
        <f>D7+D8</f>
        <v>11119</v>
      </c>
      <c r="E6" s="106">
        <f>E7+E8</f>
        <v>42874</v>
      </c>
      <c r="F6" s="106">
        <f>B6+D6+E6</f>
        <v>65930</v>
      </c>
      <c r="G6" s="106"/>
      <c r="H6" s="106">
        <f>H8+H7</f>
        <v>243006</v>
      </c>
      <c r="I6" s="106">
        <f>I8+I7</f>
        <v>24</v>
      </c>
      <c r="J6" s="106">
        <f>J8+J7</f>
        <v>32865</v>
      </c>
      <c r="K6" s="106">
        <f>K8+K7</f>
        <v>275895</v>
      </c>
    </row>
    <row r="7" spans="1:11" ht="12.75">
      <c r="A7" s="33" t="s">
        <v>36</v>
      </c>
      <c r="B7" s="4">
        <v>5446</v>
      </c>
      <c r="C7" s="86"/>
      <c r="D7" s="4">
        <v>6511</v>
      </c>
      <c r="E7" s="4">
        <v>26643</v>
      </c>
      <c r="F7" s="4">
        <f>B7+D7+E7</f>
        <v>38600</v>
      </c>
      <c r="G7" s="4"/>
      <c r="H7" s="4">
        <v>145206</v>
      </c>
      <c r="I7" s="4">
        <v>14</v>
      </c>
      <c r="J7" s="4">
        <v>17369</v>
      </c>
      <c r="K7" s="4">
        <f>H7+I7+J7</f>
        <v>162589</v>
      </c>
    </row>
    <row r="8" spans="1:11" ht="12.75">
      <c r="A8" s="33" t="s">
        <v>38</v>
      </c>
      <c r="B8" s="4">
        <v>6491</v>
      </c>
      <c r="C8" s="86"/>
      <c r="D8" s="4">
        <v>4608</v>
      </c>
      <c r="E8" s="4">
        <v>16231</v>
      </c>
      <c r="F8" s="4">
        <f>B8+D8+E8</f>
        <v>27330</v>
      </c>
      <c r="G8" s="4"/>
      <c r="H8" s="4">
        <v>97800</v>
      </c>
      <c r="I8" s="4">
        <v>10</v>
      </c>
      <c r="J8" s="4">
        <v>15496</v>
      </c>
      <c r="K8" s="4">
        <f>H8+I8+J8</f>
        <v>113306</v>
      </c>
    </row>
    <row r="9" spans="1:11" ht="24.75" customHeight="1">
      <c r="A9" s="48" t="s">
        <v>151</v>
      </c>
      <c r="B9" s="4">
        <f>B11+B10</f>
        <v>6572</v>
      </c>
      <c r="C9" s="4"/>
      <c r="D9" s="4">
        <f>D11+D10</f>
        <v>3655</v>
      </c>
      <c r="E9" s="4">
        <f>E11+E10</f>
        <v>17428</v>
      </c>
      <c r="F9" s="4">
        <f>B9+D9+E9</f>
        <v>27655</v>
      </c>
      <c r="G9" s="4"/>
      <c r="H9" s="4">
        <f>H11+H10</f>
        <v>67632</v>
      </c>
      <c r="I9" s="4">
        <f>I11+I10</f>
        <v>14</v>
      </c>
      <c r="J9" s="4">
        <f>J11+J10</f>
        <v>8705</v>
      </c>
      <c r="K9" s="4">
        <f>K11+K10</f>
        <v>76351</v>
      </c>
    </row>
    <row r="10" spans="1:11" ht="12.75">
      <c r="A10" s="33" t="s">
        <v>36</v>
      </c>
      <c r="B10" s="4">
        <v>2766</v>
      </c>
      <c r="C10" s="86"/>
      <c r="D10" s="4">
        <v>2197</v>
      </c>
      <c r="E10" s="4">
        <v>10884</v>
      </c>
      <c r="F10" s="4">
        <f aca="true" t="shared" si="0" ref="F10:F17">B10+D10+E10</f>
        <v>15847</v>
      </c>
      <c r="G10" s="4"/>
      <c r="H10" s="4">
        <v>40025</v>
      </c>
      <c r="I10" s="4">
        <v>9</v>
      </c>
      <c r="J10" s="4">
        <v>4283</v>
      </c>
      <c r="K10" s="4">
        <f>H10+I10+J10</f>
        <v>44317</v>
      </c>
    </row>
    <row r="11" spans="1:11" ht="12.75">
      <c r="A11" s="33" t="s">
        <v>38</v>
      </c>
      <c r="B11" s="4">
        <v>3806</v>
      </c>
      <c r="C11" s="86"/>
      <c r="D11" s="4">
        <v>1458</v>
      </c>
      <c r="E11" s="4">
        <v>6544</v>
      </c>
      <c r="F11" s="4">
        <f t="shared" si="0"/>
        <v>11808</v>
      </c>
      <c r="G11" s="4"/>
      <c r="H11" s="4">
        <v>27607</v>
      </c>
      <c r="I11" s="4">
        <v>5</v>
      </c>
      <c r="J11" s="4">
        <v>4422</v>
      </c>
      <c r="K11" s="4">
        <f>H11+I11+J11</f>
        <v>32034</v>
      </c>
    </row>
    <row r="12" spans="1:11" ht="18.75" customHeight="1">
      <c r="A12" s="28" t="s">
        <v>37</v>
      </c>
      <c r="B12" s="106">
        <f>B13+B14</f>
        <v>873</v>
      </c>
      <c r="C12" s="106"/>
      <c r="D12" s="106">
        <f>D13+D14</f>
        <v>871</v>
      </c>
      <c r="E12" s="106">
        <f>E13+E14</f>
        <v>17705</v>
      </c>
      <c r="F12" s="106">
        <f>B12+D12+E12</f>
        <v>19449</v>
      </c>
      <c r="G12" s="106"/>
      <c r="H12" s="106">
        <f>H14+H13</f>
        <v>31102</v>
      </c>
      <c r="I12" s="163">
        <f>SUM(I13:I14)</f>
        <v>4</v>
      </c>
      <c r="J12" s="163">
        <f>J14+J13</f>
        <v>1480</v>
      </c>
      <c r="K12" s="106">
        <f>K14+K13</f>
        <v>32586</v>
      </c>
    </row>
    <row r="13" spans="1:11" ht="12.75">
      <c r="A13" s="33" t="s">
        <v>36</v>
      </c>
      <c r="B13" s="4">
        <v>417</v>
      </c>
      <c r="C13" s="86"/>
      <c r="D13" s="4">
        <v>624</v>
      </c>
      <c r="E13" s="4">
        <v>11506</v>
      </c>
      <c r="F13" s="4">
        <f t="shared" si="0"/>
        <v>12547</v>
      </c>
      <c r="G13" s="4"/>
      <c r="H13" s="4">
        <v>20286</v>
      </c>
      <c r="I13" s="160" t="s">
        <v>215</v>
      </c>
      <c r="J13" s="158">
        <v>1001</v>
      </c>
      <c r="K13" s="4">
        <f>SUM(H13:J13)</f>
        <v>21287</v>
      </c>
    </row>
    <row r="14" spans="1:11" ht="12.75">
      <c r="A14" s="33" t="s">
        <v>38</v>
      </c>
      <c r="B14" s="4">
        <v>456</v>
      </c>
      <c r="C14" s="86"/>
      <c r="D14" s="4">
        <v>247</v>
      </c>
      <c r="E14" s="4">
        <v>6199</v>
      </c>
      <c r="F14" s="4">
        <f t="shared" si="0"/>
        <v>6902</v>
      </c>
      <c r="G14" s="4"/>
      <c r="H14" s="4">
        <v>10816</v>
      </c>
      <c r="I14" s="160">
        <v>4</v>
      </c>
      <c r="J14" s="158">
        <v>479</v>
      </c>
      <c r="K14" s="4">
        <f>SUM(H14:J14)</f>
        <v>11299</v>
      </c>
    </row>
    <row r="15" spans="1:11" ht="24.75" customHeight="1">
      <c r="A15" s="48" t="s">
        <v>151</v>
      </c>
      <c r="B15" s="4">
        <f>B17+B16</f>
        <v>508</v>
      </c>
      <c r="C15" s="4"/>
      <c r="D15" s="4">
        <f>D17+D16</f>
        <v>355</v>
      </c>
      <c r="E15" s="4">
        <f>E17+E16</f>
        <v>9857</v>
      </c>
      <c r="F15" s="4">
        <f t="shared" si="0"/>
        <v>10720</v>
      </c>
      <c r="G15" s="4"/>
      <c r="H15" s="4">
        <f>H17+H16</f>
        <v>13307</v>
      </c>
      <c r="I15" s="160">
        <f>SUM(I16:I17)</f>
        <v>3</v>
      </c>
      <c r="J15" s="158">
        <f>J17+J16</f>
        <v>591</v>
      </c>
      <c r="K15" s="4">
        <f>H15+I15+J15</f>
        <v>13901</v>
      </c>
    </row>
    <row r="16" spans="1:11" ht="12.75">
      <c r="A16" s="33" t="s">
        <v>36</v>
      </c>
      <c r="B16" s="4">
        <v>220</v>
      </c>
      <c r="C16" s="86"/>
      <c r="D16" s="4">
        <v>284</v>
      </c>
      <c r="E16" s="4">
        <v>6445</v>
      </c>
      <c r="F16" s="4">
        <f t="shared" si="0"/>
        <v>6949</v>
      </c>
      <c r="G16" s="4"/>
      <c r="H16" s="4">
        <v>8974</v>
      </c>
      <c r="I16" s="160" t="s">
        <v>215</v>
      </c>
      <c r="J16" s="158">
        <v>399</v>
      </c>
      <c r="K16" s="4">
        <f>SUM(H16:J16)</f>
        <v>9373</v>
      </c>
    </row>
    <row r="17" spans="1:11" ht="12.75">
      <c r="A17" s="33" t="s">
        <v>38</v>
      </c>
      <c r="B17" s="19">
        <v>288</v>
      </c>
      <c r="C17" s="87"/>
      <c r="D17" s="19">
        <v>71</v>
      </c>
      <c r="E17" s="19">
        <v>3412</v>
      </c>
      <c r="F17" s="4">
        <f t="shared" si="0"/>
        <v>3771</v>
      </c>
      <c r="G17" s="4"/>
      <c r="H17" s="19">
        <v>4333</v>
      </c>
      <c r="I17" s="195">
        <v>3</v>
      </c>
      <c r="J17" s="162">
        <v>192</v>
      </c>
      <c r="K17" s="4">
        <f>SUM(H17:J17)</f>
        <v>4528</v>
      </c>
    </row>
    <row r="18" spans="1:11" ht="18.75" customHeight="1">
      <c r="A18" s="28" t="s">
        <v>53</v>
      </c>
      <c r="B18" s="106">
        <f>B19+B20</f>
        <v>12810</v>
      </c>
      <c r="C18" s="106"/>
      <c r="D18" s="106">
        <f>D19+D20</f>
        <v>11990</v>
      </c>
      <c r="E18" s="106">
        <f>E19+E20</f>
        <v>60579</v>
      </c>
      <c r="F18" s="106">
        <f>B18+D18+E18</f>
        <v>85379</v>
      </c>
      <c r="G18" s="106"/>
      <c r="H18" s="106">
        <f aca="true" t="shared" si="1" ref="H18:K19">H6+H12</f>
        <v>274108</v>
      </c>
      <c r="I18" s="163">
        <f t="shared" si="1"/>
        <v>28</v>
      </c>
      <c r="J18" s="163">
        <f t="shared" si="1"/>
        <v>34345</v>
      </c>
      <c r="K18" s="106">
        <f t="shared" si="1"/>
        <v>308481</v>
      </c>
    </row>
    <row r="19" spans="1:11" ht="12.75">
      <c r="A19" s="33" t="s">
        <v>36</v>
      </c>
      <c r="B19" s="4">
        <f>B7+B13</f>
        <v>5863</v>
      </c>
      <c r="C19" s="4"/>
      <c r="D19" s="4">
        <f>D7+D13</f>
        <v>7135</v>
      </c>
      <c r="E19" s="4">
        <f>E7+E13</f>
        <v>38149</v>
      </c>
      <c r="F19" s="4">
        <f>B19+D19+E19</f>
        <v>51147</v>
      </c>
      <c r="G19" s="4"/>
      <c r="H19" s="4">
        <f t="shared" si="1"/>
        <v>165492</v>
      </c>
      <c r="I19" s="158">
        <f>SUM(I7,I13)</f>
        <v>14</v>
      </c>
      <c r="J19" s="158">
        <f t="shared" si="1"/>
        <v>18370</v>
      </c>
      <c r="K19" s="4">
        <f t="shared" si="1"/>
        <v>183876</v>
      </c>
    </row>
    <row r="20" spans="1:11" ht="12.75">
      <c r="A20" s="33" t="s">
        <v>38</v>
      </c>
      <c r="B20" s="4">
        <f>B8+B14</f>
        <v>6947</v>
      </c>
      <c r="C20" s="4"/>
      <c r="D20" s="4">
        <f>D8+D14</f>
        <v>4855</v>
      </c>
      <c r="E20" s="4">
        <f>E8+E14</f>
        <v>22430</v>
      </c>
      <c r="F20" s="4">
        <f>B20+D20+E20</f>
        <v>34232</v>
      </c>
      <c r="G20" s="4"/>
      <c r="H20" s="4">
        <f>H8+H14</f>
        <v>108616</v>
      </c>
      <c r="I20" s="158">
        <f>SUM(I8,I14)</f>
        <v>14</v>
      </c>
      <c r="J20" s="158">
        <f>J8+J14</f>
        <v>15975</v>
      </c>
      <c r="K20" s="4">
        <f>K8+K14</f>
        <v>124605</v>
      </c>
    </row>
    <row r="21" spans="1:11" ht="24.75" customHeight="1">
      <c r="A21" s="48" t="s">
        <v>151</v>
      </c>
      <c r="B21" s="4">
        <f>B22+B23</f>
        <v>7080</v>
      </c>
      <c r="C21" s="4"/>
      <c r="D21" s="4">
        <f>D22+D23</f>
        <v>4010</v>
      </c>
      <c r="E21" s="4">
        <f>E22+E23</f>
        <v>27285</v>
      </c>
      <c r="F21" s="4">
        <f>F22+F23</f>
        <v>38375</v>
      </c>
      <c r="G21" s="4"/>
      <c r="H21" s="4">
        <f>H22+H23</f>
        <v>80939</v>
      </c>
      <c r="I21" s="158">
        <f>I22+I23</f>
        <v>17</v>
      </c>
      <c r="J21" s="158">
        <f>J22+J23</f>
        <v>9296</v>
      </c>
      <c r="K21" s="4">
        <f>K22+K23</f>
        <v>90252</v>
      </c>
    </row>
    <row r="22" spans="1:11" ht="12.75">
      <c r="A22" s="33" t="s">
        <v>36</v>
      </c>
      <c r="B22" s="4">
        <f>B10+B16</f>
        <v>2986</v>
      </c>
      <c r="C22" s="4"/>
      <c r="D22" s="4">
        <f aca="true" t="shared" si="2" ref="D22:F23">D10+D16</f>
        <v>2481</v>
      </c>
      <c r="E22" s="4">
        <f t="shared" si="2"/>
        <v>17329</v>
      </c>
      <c r="F22" s="4">
        <f t="shared" si="2"/>
        <v>22796</v>
      </c>
      <c r="G22" s="4"/>
      <c r="H22" s="4">
        <f>H10+H16</f>
        <v>48999</v>
      </c>
      <c r="I22" s="19">
        <f>SUM(I10,I16)</f>
        <v>9</v>
      </c>
      <c r="J22" s="4">
        <f>J10+J16</f>
        <v>4682</v>
      </c>
      <c r="K22" s="4">
        <f>K10+K16</f>
        <v>53690</v>
      </c>
    </row>
    <row r="23" spans="1:11" ht="12.75">
      <c r="A23" s="34" t="s">
        <v>38</v>
      </c>
      <c r="B23" s="59">
        <f>B11+B17</f>
        <v>4094</v>
      </c>
      <c r="C23" s="59"/>
      <c r="D23" s="59">
        <f t="shared" si="2"/>
        <v>1529</v>
      </c>
      <c r="E23" s="59">
        <f t="shared" si="2"/>
        <v>9956</v>
      </c>
      <c r="F23" s="59">
        <f t="shared" si="2"/>
        <v>15579</v>
      </c>
      <c r="G23" s="59"/>
      <c r="H23" s="59">
        <f>H11+H17</f>
        <v>31940</v>
      </c>
      <c r="I23" s="59">
        <f>SUM(I11,I17)</f>
        <v>8</v>
      </c>
      <c r="J23" s="59">
        <f>J11+J17</f>
        <v>4614</v>
      </c>
      <c r="K23" s="59">
        <f>K11+K17</f>
        <v>36562</v>
      </c>
    </row>
    <row r="24" spans="1:11" ht="24" customHeight="1">
      <c r="A24" s="77"/>
      <c r="B24" s="19"/>
      <c r="C24" s="19"/>
      <c r="D24" s="19"/>
      <c r="E24" s="19"/>
      <c r="F24" s="19"/>
      <c r="G24" s="19"/>
      <c r="H24" s="19"/>
      <c r="I24" s="19"/>
      <c r="J24" s="19"/>
      <c r="K24" s="19"/>
    </row>
    <row r="25" spans="1:12" ht="57.75" customHeight="1">
      <c r="A25" s="254" t="s">
        <v>190</v>
      </c>
      <c r="B25" s="255"/>
      <c r="C25" s="255"/>
      <c r="D25" s="255"/>
      <c r="E25" s="255"/>
      <c r="F25" s="255"/>
      <c r="G25" s="255"/>
      <c r="H25" s="255"/>
      <c r="I25" s="255"/>
      <c r="J25" s="255"/>
      <c r="K25" s="255"/>
      <c r="L25" s="248"/>
    </row>
    <row r="26" spans="1:11" ht="12.75">
      <c r="A26" s="16"/>
      <c r="B26" s="16"/>
      <c r="C26" s="16"/>
      <c r="D26" s="16"/>
      <c r="E26" s="16"/>
      <c r="F26" s="16"/>
      <c r="G26" s="16"/>
      <c r="H26" s="16"/>
      <c r="I26" s="16"/>
      <c r="J26" s="16"/>
      <c r="K26" s="16"/>
    </row>
    <row r="27" spans="1:11" ht="12.75" customHeight="1">
      <c r="A27" s="16"/>
      <c r="B27" s="16"/>
      <c r="C27" s="16"/>
      <c r="D27" s="16"/>
      <c r="E27" s="16"/>
      <c r="F27" s="16"/>
      <c r="G27" s="16"/>
      <c r="H27" s="16"/>
      <c r="I27" s="16"/>
      <c r="J27" s="16"/>
      <c r="K27" s="16"/>
    </row>
    <row r="28" ht="12.75">
      <c r="A28" s="144"/>
    </row>
    <row r="31" spans="1:4" ht="12.75">
      <c r="A31" s="27"/>
      <c r="B31" s="27"/>
      <c r="C31" s="27"/>
      <c r="D31" s="27"/>
    </row>
    <row r="32" ht="12.75">
      <c r="A32" s="27"/>
    </row>
    <row r="33" ht="12.75">
      <c r="A33" s="27"/>
    </row>
  </sheetData>
  <sheetProtection/>
  <mergeCells count="4">
    <mergeCell ref="A1:K1"/>
    <mergeCell ref="A3:K3"/>
    <mergeCell ref="B4:F4"/>
    <mergeCell ref="A25:L25"/>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7.xml><?xml version="1.0" encoding="utf-8"?>
<worksheet xmlns="http://schemas.openxmlformats.org/spreadsheetml/2006/main" xmlns:r="http://schemas.openxmlformats.org/officeDocument/2006/relationships">
  <dimension ref="A1:K28"/>
  <sheetViews>
    <sheetView zoomScalePageLayoutView="0" workbookViewId="0" topLeftCell="A1">
      <selection activeCell="I20" sqref="I20"/>
    </sheetView>
  </sheetViews>
  <sheetFormatPr defaultColWidth="9.140625" defaultRowHeight="12.75"/>
  <cols>
    <col min="1" max="1" width="21.421875" style="0" customWidth="1"/>
    <col min="2" max="2" width="8.28125" style="0" customWidth="1"/>
    <col min="3" max="3" width="1.7109375" style="0" customWidth="1"/>
    <col min="4" max="5" width="8.28125" style="0" customWidth="1"/>
    <col min="6" max="6" width="9.7109375" style="0" customWidth="1"/>
    <col min="7" max="7" width="1.7109375" style="0" customWidth="1"/>
    <col min="8" max="8" width="8.7109375" style="0" customWidth="1"/>
    <col min="9" max="9" width="8.28125" style="0" customWidth="1"/>
    <col min="10" max="10" width="9.28125" style="0" customWidth="1"/>
    <col min="11" max="11" width="8.421875" style="0" customWidth="1"/>
  </cols>
  <sheetData>
    <row r="1" spans="1:11" ht="42" customHeight="1">
      <c r="A1" s="249" t="s">
        <v>192</v>
      </c>
      <c r="B1" s="249"/>
      <c r="C1" s="249"/>
      <c r="D1" s="249"/>
      <c r="E1" s="249"/>
      <c r="F1" s="249"/>
      <c r="G1" s="249"/>
      <c r="H1" s="249"/>
      <c r="I1" s="249"/>
      <c r="J1" s="249"/>
      <c r="K1" s="16"/>
    </row>
    <row r="2" spans="1:11" ht="7.5" customHeight="1">
      <c r="A2" s="71"/>
      <c r="B2" s="71"/>
      <c r="C2" s="71"/>
      <c r="D2" s="71"/>
      <c r="E2" s="71"/>
      <c r="F2" s="71"/>
      <c r="G2" s="71"/>
      <c r="H2" s="71"/>
      <c r="I2" s="71"/>
      <c r="J2" s="71"/>
      <c r="K2" s="16"/>
    </row>
    <row r="3" spans="1:11" ht="28.5" customHeight="1">
      <c r="A3" s="252" t="s">
        <v>172</v>
      </c>
      <c r="B3" s="252"/>
      <c r="C3" s="252"/>
      <c r="D3" s="252"/>
      <c r="E3" s="252"/>
      <c r="F3" s="252"/>
      <c r="G3" s="252"/>
      <c r="H3" s="252"/>
      <c r="I3" s="252"/>
      <c r="J3" s="255"/>
      <c r="K3" s="17"/>
    </row>
    <row r="4" spans="1:11" ht="16.5" customHeight="1">
      <c r="A4" s="70" t="s">
        <v>117</v>
      </c>
      <c r="B4" s="73" t="s">
        <v>68</v>
      </c>
      <c r="C4" s="73"/>
      <c r="D4" s="73"/>
      <c r="E4" s="73"/>
      <c r="F4" s="73"/>
      <c r="G4" s="56"/>
      <c r="H4" s="73" t="s">
        <v>31</v>
      </c>
      <c r="I4" s="73"/>
      <c r="J4" s="56"/>
      <c r="K4" s="56"/>
    </row>
    <row r="5" spans="1:11" ht="51" customHeight="1">
      <c r="A5" s="5" t="s">
        <v>118</v>
      </c>
      <c r="B5" s="10" t="s">
        <v>188</v>
      </c>
      <c r="C5" s="91"/>
      <c r="D5" s="10" t="s">
        <v>39</v>
      </c>
      <c r="E5" s="10" t="s">
        <v>32</v>
      </c>
      <c r="F5" s="10" t="s">
        <v>140</v>
      </c>
      <c r="G5" s="10"/>
      <c r="H5" s="10" t="s">
        <v>193</v>
      </c>
      <c r="I5" s="10"/>
      <c r="J5" s="20"/>
      <c r="K5" s="20"/>
    </row>
    <row r="6" spans="1:11" ht="17.25" customHeight="1">
      <c r="A6" s="28" t="s">
        <v>34</v>
      </c>
      <c r="B6" s="106">
        <f>B8+B7</f>
        <v>32</v>
      </c>
      <c r="C6" s="106"/>
      <c r="D6" s="106">
        <f>D8+D7</f>
        <v>4026</v>
      </c>
      <c r="E6" s="106">
        <f>E8+E7</f>
        <v>31197</v>
      </c>
      <c r="F6" s="106">
        <f>B6+D6+E6</f>
        <v>35255</v>
      </c>
      <c r="G6" s="106"/>
      <c r="H6" s="106">
        <f>H8+H7</f>
        <v>162</v>
      </c>
      <c r="I6" s="106"/>
      <c r="J6" s="104"/>
      <c r="K6" s="7"/>
    </row>
    <row r="7" spans="1:11" ht="12.75">
      <c r="A7" s="33" t="s">
        <v>36</v>
      </c>
      <c r="B7" s="4">
        <v>19</v>
      </c>
      <c r="C7" s="86"/>
      <c r="D7" s="4">
        <v>2701</v>
      </c>
      <c r="E7" s="4">
        <v>21610</v>
      </c>
      <c r="F7" s="4">
        <f>B7+D7+E7</f>
        <v>24330</v>
      </c>
      <c r="G7" s="86"/>
      <c r="H7" s="4">
        <v>155</v>
      </c>
      <c r="I7" s="86"/>
      <c r="J7" s="19"/>
      <c r="K7" s="4"/>
    </row>
    <row r="8" spans="1:11" ht="12.75">
      <c r="A8" s="33" t="s">
        <v>38</v>
      </c>
      <c r="B8" s="4">
        <v>13</v>
      </c>
      <c r="C8" s="86"/>
      <c r="D8" s="4">
        <v>1325</v>
      </c>
      <c r="E8" s="4">
        <v>9587</v>
      </c>
      <c r="F8" s="4">
        <f>B8+D8+E8</f>
        <v>10925</v>
      </c>
      <c r="G8" s="86"/>
      <c r="H8" s="4">
        <v>7</v>
      </c>
      <c r="I8" s="86"/>
      <c r="J8" s="19"/>
      <c r="K8" s="4"/>
    </row>
    <row r="9" spans="1:11" ht="25.5" customHeight="1">
      <c r="A9" s="48" t="s">
        <v>151</v>
      </c>
      <c r="B9" s="4">
        <f>SUM(B10:B11)</f>
        <v>10</v>
      </c>
      <c r="C9" s="4"/>
      <c r="D9" s="4">
        <f>D11+D10</f>
        <v>2070</v>
      </c>
      <c r="E9" s="4">
        <f>E11+E10</f>
        <v>15223</v>
      </c>
      <c r="F9" s="4">
        <f>B9+D9+E9</f>
        <v>17303</v>
      </c>
      <c r="G9" s="86"/>
      <c r="H9" s="4">
        <f>H10+H11</f>
        <v>80</v>
      </c>
      <c r="I9" s="86"/>
      <c r="J9" s="19"/>
      <c r="K9" s="4"/>
    </row>
    <row r="10" spans="1:11" ht="12.75">
      <c r="A10" s="33" t="s">
        <v>36</v>
      </c>
      <c r="B10" s="4">
        <v>10</v>
      </c>
      <c r="C10" s="86"/>
      <c r="D10" s="4">
        <v>1678</v>
      </c>
      <c r="E10" s="4">
        <v>11600</v>
      </c>
      <c r="F10" s="4">
        <f>B10+D10+E10</f>
        <v>13288</v>
      </c>
      <c r="G10" s="86"/>
      <c r="H10" s="4">
        <v>75</v>
      </c>
      <c r="I10" s="86"/>
      <c r="J10" s="19"/>
      <c r="K10" s="4"/>
    </row>
    <row r="11" spans="1:11" ht="12.75">
      <c r="A11" s="33" t="s">
        <v>38</v>
      </c>
      <c r="B11" s="160" t="s">
        <v>215</v>
      </c>
      <c r="C11" s="86"/>
      <c r="D11" s="4">
        <v>392</v>
      </c>
      <c r="E11" s="4">
        <v>3623</v>
      </c>
      <c r="F11" s="4">
        <f aca="true" t="shared" si="0" ref="F11:F17">SUM(B11:E11)</f>
        <v>4015</v>
      </c>
      <c r="G11" s="86"/>
      <c r="H11" s="4">
        <v>5</v>
      </c>
      <c r="I11" s="86"/>
      <c r="J11" s="19"/>
      <c r="K11" s="4"/>
    </row>
    <row r="12" spans="1:11" ht="18.75" customHeight="1">
      <c r="A12" s="28" t="s">
        <v>37</v>
      </c>
      <c r="B12" s="97" t="s">
        <v>63</v>
      </c>
      <c r="C12" s="163"/>
      <c r="D12" s="163">
        <f>D14+D13</f>
        <v>184</v>
      </c>
      <c r="E12" s="106">
        <f>E14+E13</f>
        <v>8385</v>
      </c>
      <c r="F12" s="106">
        <f t="shared" si="0"/>
        <v>8569</v>
      </c>
      <c r="G12" s="106"/>
      <c r="H12" s="106">
        <f>H14+H13</f>
        <v>217</v>
      </c>
      <c r="I12" s="97"/>
      <c r="J12" s="104"/>
      <c r="K12" s="4"/>
    </row>
    <row r="13" spans="1:11" ht="12.75">
      <c r="A13" s="33" t="s">
        <v>36</v>
      </c>
      <c r="B13" s="160" t="s">
        <v>63</v>
      </c>
      <c r="C13" s="159"/>
      <c r="D13" s="158">
        <v>148</v>
      </c>
      <c r="E13" s="4">
        <v>6201</v>
      </c>
      <c r="F13" s="4">
        <f>SUM(B13:E13)</f>
        <v>6349</v>
      </c>
      <c r="G13" s="86"/>
      <c r="H13" s="4">
        <v>208</v>
      </c>
      <c r="I13" s="95"/>
      <c r="J13" s="19"/>
      <c r="K13" s="4"/>
    </row>
    <row r="14" spans="1:11" ht="12.75">
      <c r="A14" s="33" t="s">
        <v>38</v>
      </c>
      <c r="B14" s="160" t="s">
        <v>63</v>
      </c>
      <c r="C14" s="166"/>
      <c r="D14" s="158">
        <v>36</v>
      </c>
      <c r="E14" s="4">
        <v>2184</v>
      </c>
      <c r="F14" s="4">
        <f t="shared" si="0"/>
        <v>2220</v>
      </c>
      <c r="G14" s="86"/>
      <c r="H14" s="4">
        <v>9</v>
      </c>
      <c r="I14" s="95"/>
      <c r="J14" s="19"/>
      <c r="K14" s="4"/>
    </row>
    <row r="15" spans="1:11" ht="24.75" customHeight="1">
      <c r="A15" s="48" t="s">
        <v>151</v>
      </c>
      <c r="B15" s="61" t="s">
        <v>63</v>
      </c>
      <c r="C15" s="160"/>
      <c r="D15" s="158">
        <f>D17+D16</f>
        <v>121</v>
      </c>
      <c r="E15" s="4">
        <f>E17+E16</f>
        <v>4894</v>
      </c>
      <c r="F15" s="4">
        <f>SUM(B15:E15)</f>
        <v>5015</v>
      </c>
      <c r="G15" s="86"/>
      <c r="H15" s="4">
        <f>H16+H17</f>
        <v>162</v>
      </c>
      <c r="I15" s="95"/>
      <c r="J15" s="19"/>
      <c r="K15" s="4"/>
    </row>
    <row r="16" spans="1:11" ht="12.75">
      <c r="A16" s="33" t="s">
        <v>36</v>
      </c>
      <c r="B16" s="160" t="s">
        <v>63</v>
      </c>
      <c r="C16" s="166"/>
      <c r="D16" s="158">
        <v>101</v>
      </c>
      <c r="E16" s="4">
        <v>3793</v>
      </c>
      <c r="F16" s="4">
        <f>SUM(B16:E16)</f>
        <v>3894</v>
      </c>
      <c r="G16" s="86"/>
      <c r="H16" s="4">
        <v>157</v>
      </c>
      <c r="I16" s="95"/>
      <c r="J16" s="19"/>
      <c r="K16" s="4"/>
    </row>
    <row r="17" spans="1:11" ht="12.75">
      <c r="A17" s="33" t="s">
        <v>38</v>
      </c>
      <c r="B17" s="195" t="s">
        <v>63</v>
      </c>
      <c r="C17" s="183"/>
      <c r="D17" s="162">
        <v>20</v>
      </c>
      <c r="E17" s="19">
        <v>1101</v>
      </c>
      <c r="F17" s="4">
        <f t="shared" si="0"/>
        <v>1121</v>
      </c>
      <c r="G17" s="86"/>
      <c r="H17" s="66">
        <v>5</v>
      </c>
      <c r="I17" s="143"/>
      <c r="J17" s="19"/>
      <c r="K17" s="19"/>
    </row>
    <row r="18" spans="1:10" ht="18.75" customHeight="1">
      <c r="A18" s="28" t="s">
        <v>53</v>
      </c>
      <c r="B18" s="106">
        <f>B20+B19</f>
        <v>32</v>
      </c>
      <c r="C18" s="106"/>
      <c r="D18" s="106">
        <f>D20+D19</f>
        <v>4210</v>
      </c>
      <c r="E18" s="106">
        <f>E20+E19</f>
        <v>39582</v>
      </c>
      <c r="F18" s="106">
        <f>F20+F19</f>
        <v>43824</v>
      </c>
      <c r="G18" s="106"/>
      <c r="H18" s="106">
        <f aca="true" t="shared" si="1" ref="H18:H23">H6+H12</f>
        <v>379</v>
      </c>
      <c r="I18" s="106"/>
      <c r="J18" s="104"/>
    </row>
    <row r="19" spans="1:10" ht="12.75">
      <c r="A19" s="33" t="s">
        <v>36</v>
      </c>
      <c r="B19" s="4">
        <f>SUM(B7,B13)</f>
        <v>19</v>
      </c>
      <c r="C19" s="4"/>
      <c r="D19" s="4">
        <f aca="true" t="shared" si="2" ref="D19:F20">D7+D13</f>
        <v>2849</v>
      </c>
      <c r="E19" s="4">
        <f t="shared" si="2"/>
        <v>27811</v>
      </c>
      <c r="F19" s="4">
        <f t="shared" si="2"/>
        <v>30679</v>
      </c>
      <c r="G19" s="4"/>
      <c r="H19" s="4">
        <f t="shared" si="1"/>
        <v>363</v>
      </c>
      <c r="I19" s="4"/>
      <c r="J19" s="19"/>
    </row>
    <row r="20" spans="1:10" ht="12.75">
      <c r="A20" s="33" t="s">
        <v>38</v>
      </c>
      <c r="B20" s="4">
        <f>SUM(B8,B14)</f>
        <v>13</v>
      </c>
      <c r="C20" s="4"/>
      <c r="D20" s="4">
        <f t="shared" si="2"/>
        <v>1361</v>
      </c>
      <c r="E20" s="4">
        <f t="shared" si="2"/>
        <v>11771</v>
      </c>
      <c r="F20" s="4">
        <f t="shared" si="2"/>
        <v>13145</v>
      </c>
      <c r="G20" s="4"/>
      <c r="H20" s="4">
        <f t="shared" si="1"/>
        <v>16</v>
      </c>
      <c r="I20" s="4"/>
      <c r="J20" s="19"/>
    </row>
    <row r="21" spans="1:10" ht="24" customHeight="1">
      <c r="A21" s="48" t="s">
        <v>151</v>
      </c>
      <c r="B21" s="4">
        <f>SUM(B23,B22)</f>
        <v>10</v>
      </c>
      <c r="C21" s="4"/>
      <c r="D21" s="4">
        <f>D23+D22</f>
        <v>2191</v>
      </c>
      <c r="E21" s="4">
        <f>E23+E22</f>
        <v>20117</v>
      </c>
      <c r="F21" s="4">
        <f>F23+F22</f>
        <v>22318</v>
      </c>
      <c r="G21" s="4"/>
      <c r="H21" s="4">
        <f t="shared" si="1"/>
        <v>242</v>
      </c>
      <c r="I21" s="4"/>
      <c r="J21" s="19"/>
    </row>
    <row r="22" spans="1:10" ht="12.75">
      <c r="A22" s="47" t="s">
        <v>36</v>
      </c>
      <c r="B22" s="4">
        <f>SUM(B10,B16)</f>
        <v>10</v>
      </c>
      <c r="C22" s="4"/>
      <c r="D22" s="4">
        <f aca="true" t="shared" si="3" ref="D22:F23">D10+D16</f>
        <v>1779</v>
      </c>
      <c r="E22" s="4">
        <f t="shared" si="3"/>
        <v>15393</v>
      </c>
      <c r="F22" s="4">
        <f t="shared" si="3"/>
        <v>17182</v>
      </c>
      <c r="G22" s="4"/>
      <c r="H22" s="4">
        <f t="shared" si="1"/>
        <v>232</v>
      </c>
      <c r="I22" s="4"/>
      <c r="J22" s="19"/>
    </row>
    <row r="23" spans="1:11" ht="12.75">
      <c r="A23" s="34" t="s">
        <v>38</v>
      </c>
      <c r="B23" s="98" t="s">
        <v>215</v>
      </c>
      <c r="C23" s="59"/>
      <c r="D23" s="59">
        <f t="shared" si="3"/>
        <v>412</v>
      </c>
      <c r="E23" s="59">
        <f t="shared" si="3"/>
        <v>4724</v>
      </c>
      <c r="F23" s="59">
        <f t="shared" si="3"/>
        <v>5136</v>
      </c>
      <c r="G23" s="59"/>
      <c r="H23" s="59">
        <f t="shared" si="1"/>
        <v>10</v>
      </c>
      <c r="I23" s="59"/>
      <c r="J23" s="19"/>
      <c r="K23" s="6"/>
    </row>
    <row r="24" spans="1:11" ht="23.25" customHeight="1">
      <c r="A24" s="34"/>
      <c r="B24" s="19"/>
      <c r="C24" s="19"/>
      <c r="D24" s="19"/>
      <c r="E24" s="19"/>
      <c r="F24" s="19"/>
      <c r="G24" s="19"/>
      <c r="H24" s="19"/>
      <c r="I24" s="19"/>
      <c r="J24" s="19"/>
      <c r="K24" s="6"/>
    </row>
    <row r="25" spans="1:11" ht="78.75" customHeight="1">
      <c r="A25" s="260" t="s">
        <v>207</v>
      </c>
      <c r="B25" s="260"/>
      <c r="C25" s="260"/>
      <c r="D25" s="260"/>
      <c r="E25" s="260"/>
      <c r="F25" s="260"/>
      <c r="G25" s="260"/>
      <c r="H25" s="260"/>
      <c r="I25" s="260"/>
      <c r="J25" s="260"/>
      <c r="K25" s="260"/>
    </row>
    <row r="26" ht="12.75">
      <c r="A26" s="27"/>
    </row>
    <row r="27" ht="12.75">
      <c r="A27" s="27"/>
    </row>
    <row r="28" spans="1:3" ht="12.75">
      <c r="A28" s="144"/>
      <c r="B28" s="94"/>
      <c r="C28" s="94"/>
    </row>
  </sheetData>
  <sheetProtection/>
  <mergeCells count="3">
    <mergeCell ref="A1:J1"/>
    <mergeCell ref="A3:J3"/>
    <mergeCell ref="A25:K25"/>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scale="96" r:id="rId2"/>
  <drawing r:id="rId1"/>
</worksheet>
</file>

<file path=xl/worksheets/sheet8.xml><?xml version="1.0" encoding="utf-8"?>
<worksheet xmlns="http://schemas.openxmlformats.org/spreadsheetml/2006/main" xmlns:r="http://schemas.openxmlformats.org/officeDocument/2006/relationships">
  <dimension ref="A1:P48"/>
  <sheetViews>
    <sheetView zoomScalePageLayoutView="0" workbookViewId="0" topLeftCell="A1">
      <selection activeCell="A2" sqref="A2"/>
    </sheetView>
  </sheetViews>
  <sheetFormatPr defaultColWidth="9.140625" defaultRowHeight="12.75"/>
  <cols>
    <col min="1" max="1" width="11.28125" style="0" customWidth="1"/>
    <col min="2" max="2" width="9.28125" style="0" customWidth="1"/>
    <col min="3" max="3" width="1.7109375" style="0" customWidth="1"/>
    <col min="4" max="4" width="8.28125" style="0" customWidth="1"/>
    <col min="5" max="5" width="1.57421875" style="0" customWidth="1"/>
    <col min="6" max="6" width="8.00390625" style="0" customWidth="1"/>
    <col min="7" max="7" width="7.57421875" style="0" customWidth="1"/>
    <col min="8" max="8" width="9.57421875" style="0" customWidth="1"/>
    <col min="9" max="9" width="1.7109375" style="0" customWidth="1"/>
    <col min="10" max="10" width="8.57421875" style="0" customWidth="1"/>
    <col min="11" max="11" width="8.00390625" style="0" customWidth="1"/>
    <col min="12" max="12" width="7.57421875" style="0" customWidth="1"/>
    <col min="13" max="13" width="7.8515625" style="0" customWidth="1"/>
  </cols>
  <sheetData>
    <row r="1" spans="1:13" ht="27.75" customHeight="1">
      <c r="A1" s="249" t="s">
        <v>194</v>
      </c>
      <c r="B1" s="250"/>
      <c r="C1" s="250"/>
      <c r="D1" s="250"/>
      <c r="E1" s="250"/>
      <c r="F1" s="250"/>
      <c r="G1" s="250"/>
      <c r="H1" s="250"/>
      <c r="I1" s="250"/>
      <c r="J1" s="250"/>
      <c r="K1" s="250"/>
      <c r="L1" s="250"/>
      <c r="M1" s="250"/>
    </row>
    <row r="2" spans="1:13" ht="7.5" customHeight="1">
      <c r="A2" s="71"/>
      <c r="B2" s="72"/>
      <c r="C2" s="72"/>
      <c r="D2" s="72"/>
      <c r="E2" s="72"/>
      <c r="F2" s="72"/>
      <c r="G2" s="72"/>
      <c r="H2" s="72"/>
      <c r="I2" s="72"/>
      <c r="J2" s="72"/>
      <c r="K2" s="72"/>
      <c r="L2" s="72"/>
      <c r="M2" s="72"/>
    </row>
    <row r="3" spans="1:13" ht="25.5" customHeight="1">
      <c r="A3" s="252" t="s">
        <v>173</v>
      </c>
      <c r="B3" s="252"/>
      <c r="C3" s="252"/>
      <c r="D3" s="252"/>
      <c r="E3" s="252"/>
      <c r="F3" s="252"/>
      <c r="G3" s="252"/>
      <c r="H3" s="252"/>
      <c r="I3" s="252"/>
      <c r="J3" s="255"/>
      <c r="K3" s="255"/>
      <c r="L3" s="255"/>
      <c r="M3" s="255"/>
    </row>
    <row r="4" spans="1:14" ht="27" customHeight="1">
      <c r="A4" s="123" t="s">
        <v>119</v>
      </c>
      <c r="B4" s="112" t="s">
        <v>69</v>
      </c>
      <c r="C4" s="79"/>
      <c r="D4" s="262" t="s">
        <v>70</v>
      </c>
      <c r="E4" s="262"/>
      <c r="F4" s="263"/>
      <c r="G4" s="263"/>
      <c r="H4" s="263"/>
      <c r="I4" s="21"/>
      <c r="J4" s="262" t="s">
        <v>71</v>
      </c>
      <c r="K4" s="262"/>
      <c r="L4" s="262"/>
      <c r="M4" s="236"/>
      <c r="N4" s="36"/>
    </row>
    <row r="5" spans="1:13" ht="48.75" customHeight="1">
      <c r="A5" s="5" t="s">
        <v>174</v>
      </c>
      <c r="B5" s="10" t="s">
        <v>227</v>
      </c>
      <c r="C5" s="10"/>
      <c r="D5" s="10" t="s">
        <v>195</v>
      </c>
      <c r="E5" s="91"/>
      <c r="F5" s="10" t="s">
        <v>111</v>
      </c>
      <c r="G5" s="10" t="s">
        <v>32</v>
      </c>
      <c r="H5" s="10" t="s">
        <v>140</v>
      </c>
      <c r="I5" s="10"/>
      <c r="J5" s="10" t="s">
        <v>62</v>
      </c>
      <c r="K5" s="10" t="s">
        <v>196</v>
      </c>
      <c r="L5" s="10" t="s">
        <v>55</v>
      </c>
      <c r="M5" s="20"/>
    </row>
    <row r="6" spans="1:13" ht="18.75" customHeight="1">
      <c r="A6" s="103" t="s">
        <v>36</v>
      </c>
      <c r="B6" s="110">
        <v>100</v>
      </c>
      <c r="C6" s="110"/>
      <c r="D6" s="110">
        <v>100</v>
      </c>
      <c r="E6" s="110"/>
      <c r="F6" s="110">
        <v>100</v>
      </c>
      <c r="G6" s="110">
        <v>100</v>
      </c>
      <c r="H6" s="110">
        <v>100</v>
      </c>
      <c r="I6" s="110"/>
      <c r="J6" s="110">
        <v>100</v>
      </c>
      <c r="K6" s="110">
        <v>100</v>
      </c>
      <c r="L6" s="110">
        <v>100</v>
      </c>
      <c r="M6" s="7"/>
    </row>
    <row r="7" spans="1:13" ht="12.75">
      <c r="A7" s="13" t="s">
        <v>153</v>
      </c>
      <c r="B7" s="202" t="s">
        <v>63</v>
      </c>
      <c r="C7" s="101"/>
      <c r="D7" s="7">
        <v>7.420494699646643</v>
      </c>
      <c r="E7" s="92"/>
      <c r="F7" s="203">
        <v>0.024515812699190977</v>
      </c>
      <c r="G7" s="202">
        <v>0.03387103603031458</v>
      </c>
      <c r="H7" s="7">
        <v>0.5756719458500361</v>
      </c>
      <c r="I7" s="92"/>
      <c r="J7" s="7">
        <v>7.309664922746256</v>
      </c>
      <c r="K7" s="7">
        <v>3.359946773120426</v>
      </c>
      <c r="L7" s="7">
        <v>6.898917737685446</v>
      </c>
      <c r="M7" s="4"/>
    </row>
    <row r="8" spans="1:13" ht="12.75">
      <c r="A8" s="3" t="s">
        <v>154</v>
      </c>
      <c r="B8" s="7">
        <v>20.14771441879034</v>
      </c>
      <c r="C8" s="92"/>
      <c r="D8" s="7">
        <v>78.53356890459364</v>
      </c>
      <c r="E8" s="92"/>
      <c r="F8" s="7">
        <v>60.566315273351314</v>
      </c>
      <c r="G8" s="7">
        <v>39.406833481519115</v>
      </c>
      <c r="H8" s="7">
        <v>40.78202010908852</v>
      </c>
      <c r="I8" s="92"/>
      <c r="J8" s="7">
        <v>53.05829584869721</v>
      </c>
      <c r="K8" s="7">
        <v>39.471057884231534</v>
      </c>
      <c r="L8" s="7">
        <v>51.645303950228616</v>
      </c>
      <c r="M8" s="4"/>
    </row>
    <row r="9" spans="1:13" ht="12.75">
      <c r="A9" s="3" t="s">
        <v>155</v>
      </c>
      <c r="B9" s="7">
        <v>22.569698582740035</v>
      </c>
      <c r="C9" s="92"/>
      <c r="D9" s="7">
        <v>8.321554770318022</v>
      </c>
      <c r="E9" s="92"/>
      <c r="F9" s="7">
        <v>15.67786222113263</v>
      </c>
      <c r="G9" s="7">
        <v>20.523730894618737</v>
      </c>
      <c r="H9" s="7">
        <v>19.500558585792206</v>
      </c>
      <c r="I9" s="92"/>
      <c r="J9" s="7">
        <v>21.146482879334865</v>
      </c>
      <c r="K9" s="7">
        <v>22.92636948325571</v>
      </c>
      <c r="L9" s="7">
        <v>21.331580495061495</v>
      </c>
      <c r="M9" s="4"/>
    </row>
    <row r="10" spans="1:14" ht="12.75">
      <c r="A10" s="3" t="s">
        <v>156</v>
      </c>
      <c r="B10" s="7">
        <v>21.425244527247322</v>
      </c>
      <c r="C10" s="92"/>
      <c r="D10" s="7">
        <v>2.508833922261484</v>
      </c>
      <c r="E10" s="92"/>
      <c r="F10" s="7">
        <v>7.428291247854866</v>
      </c>
      <c r="G10" s="7">
        <v>13.95274990473771</v>
      </c>
      <c r="H10" s="7">
        <v>13.877899717421304</v>
      </c>
      <c r="I10" s="92"/>
      <c r="J10" s="7">
        <v>7.635282534411861</v>
      </c>
      <c r="K10" s="7">
        <v>11.848525171878466</v>
      </c>
      <c r="L10" s="7">
        <v>8.073434698125501</v>
      </c>
      <c r="M10" s="4"/>
      <c r="N10" s="7"/>
    </row>
    <row r="11" spans="1:13" ht="12.75">
      <c r="A11" s="3" t="s">
        <v>157</v>
      </c>
      <c r="B11" s="7">
        <v>16.541353383458645</v>
      </c>
      <c r="C11" s="92"/>
      <c r="D11" s="7">
        <v>1.6431095406360425</v>
      </c>
      <c r="E11" s="92"/>
      <c r="F11" s="7">
        <v>5.994116204952194</v>
      </c>
      <c r="G11" s="7">
        <v>11.124518396206444</v>
      </c>
      <c r="H11" s="7">
        <v>10.939081290661761</v>
      </c>
      <c r="I11" s="92"/>
      <c r="J11" s="7">
        <v>5.547082633512874</v>
      </c>
      <c r="K11" s="7">
        <v>9.785983588378798</v>
      </c>
      <c r="L11" s="7">
        <v>5.987903109558157</v>
      </c>
      <c r="M11" s="4"/>
    </row>
    <row r="12" spans="1:13" ht="12.75">
      <c r="A12" s="3" t="s">
        <v>158</v>
      </c>
      <c r="B12" s="7">
        <v>11.684077450262825</v>
      </c>
      <c r="C12" s="92"/>
      <c r="D12" s="7">
        <v>0.901060070671378</v>
      </c>
      <c r="E12" s="92"/>
      <c r="F12" s="7">
        <v>5.1605785731797</v>
      </c>
      <c r="G12" s="7">
        <v>8.177738261569075</v>
      </c>
      <c r="H12" s="7">
        <v>8.005520141946507</v>
      </c>
      <c r="I12" s="92"/>
      <c r="J12" s="7">
        <v>3.3333976846399866</v>
      </c>
      <c r="K12" s="7">
        <v>7.168995342648038</v>
      </c>
      <c r="L12" s="7">
        <v>3.7322770176379354</v>
      </c>
      <c r="M12" s="4"/>
    </row>
    <row r="13" spans="1:13" ht="12.75">
      <c r="A13" s="3" t="s">
        <v>159</v>
      </c>
      <c r="B13" s="7">
        <v>5.449464368886819</v>
      </c>
      <c r="C13" s="92"/>
      <c r="D13" s="7">
        <v>0.441696113074205</v>
      </c>
      <c r="E13" s="92"/>
      <c r="F13" s="7">
        <v>3.726403530277029</v>
      </c>
      <c r="G13" s="7">
        <v>4.760997502011093</v>
      </c>
      <c r="H13" s="7">
        <v>4.464743379115463</v>
      </c>
      <c r="I13" s="92"/>
      <c r="J13" s="7">
        <v>1.5019594972875925</v>
      </c>
      <c r="K13" s="7">
        <v>3.953204701707696</v>
      </c>
      <c r="L13" s="7">
        <v>1.7568744125973719</v>
      </c>
      <c r="M13" s="4"/>
    </row>
    <row r="14" spans="1:13" ht="12.75">
      <c r="A14" s="3" t="s">
        <v>160</v>
      </c>
      <c r="B14" s="7">
        <v>2.1824472686140126</v>
      </c>
      <c r="C14" s="92"/>
      <c r="D14" s="7">
        <v>0.22968197879858657</v>
      </c>
      <c r="E14" s="92"/>
      <c r="F14" s="7">
        <v>1.4219171365530767</v>
      </c>
      <c r="G14" s="7">
        <v>2.019560523307507</v>
      </c>
      <c r="H14" s="7">
        <v>1.8545048301242033</v>
      </c>
      <c r="I14" s="92"/>
      <c r="J14" s="7">
        <v>0.4678339993693572</v>
      </c>
      <c r="K14" s="7">
        <v>1.4859170547793301</v>
      </c>
      <c r="L14" s="7">
        <v>0.5737085791054759</v>
      </c>
      <c r="M14" s="4"/>
    </row>
    <row r="15" spans="1:16" ht="12.75">
      <c r="A15" s="3" t="s">
        <v>161</v>
      </c>
      <c r="B15" s="202" t="s">
        <v>63</v>
      </c>
      <c r="C15" s="92"/>
      <c r="D15" s="202" t="s">
        <v>63</v>
      </c>
      <c r="E15" s="101"/>
      <c r="F15" s="202" t="s">
        <v>63</v>
      </c>
      <c r="G15" s="202" t="s">
        <v>63</v>
      </c>
      <c r="H15" s="202" t="s">
        <v>63</v>
      </c>
      <c r="I15" s="92"/>
      <c r="J15" s="202" t="s">
        <v>63</v>
      </c>
      <c r="K15" s="203" t="s">
        <v>63</v>
      </c>
      <c r="L15" s="202" t="s">
        <v>63</v>
      </c>
      <c r="M15" s="4"/>
      <c r="N15" s="171"/>
      <c r="O15" s="171"/>
      <c r="P15" s="171"/>
    </row>
    <row r="16" spans="1:13" ht="12.75">
      <c r="A16" s="3" t="s">
        <v>124</v>
      </c>
      <c r="B16" s="4">
        <v>15029</v>
      </c>
      <c r="C16" s="86"/>
      <c r="D16" s="4">
        <v>5660</v>
      </c>
      <c r="E16" s="86"/>
      <c r="F16" s="4">
        <v>8158</v>
      </c>
      <c r="G16" s="4">
        <v>47238</v>
      </c>
      <c r="H16" s="4">
        <f>B16+D16+F16+G16</f>
        <v>76085</v>
      </c>
      <c r="I16" s="86"/>
      <c r="J16" s="4">
        <v>155397</v>
      </c>
      <c r="K16" s="4">
        <v>18036</v>
      </c>
      <c r="L16" s="4">
        <f>SUM(J16:K16)</f>
        <v>173433</v>
      </c>
      <c r="M16" s="4"/>
    </row>
    <row r="17" spans="2:13" s="172" customFormat="1" ht="16.5" customHeight="1">
      <c r="B17" s="93"/>
      <c r="C17" s="93"/>
      <c r="D17" s="93"/>
      <c r="E17" s="93"/>
      <c r="F17" s="93"/>
      <c r="G17" s="93"/>
      <c r="H17" s="93"/>
      <c r="I17" s="93"/>
      <c r="J17" s="93"/>
      <c r="K17" s="93"/>
      <c r="L17" s="93"/>
      <c r="M17" s="173"/>
    </row>
    <row r="18" spans="1:13" ht="16.5" customHeight="1">
      <c r="A18" s="14" t="s">
        <v>38</v>
      </c>
      <c r="B18" s="110">
        <v>100</v>
      </c>
      <c r="C18" s="110"/>
      <c r="D18" s="110">
        <v>100</v>
      </c>
      <c r="E18" s="110"/>
      <c r="F18" s="110">
        <v>100</v>
      </c>
      <c r="G18" s="110">
        <v>100</v>
      </c>
      <c r="H18" s="110">
        <v>100</v>
      </c>
      <c r="I18" s="110"/>
      <c r="J18" s="110">
        <v>100</v>
      </c>
      <c r="K18" s="110">
        <v>100</v>
      </c>
      <c r="L18" s="110">
        <v>100</v>
      </c>
      <c r="M18" s="4"/>
    </row>
    <row r="19" spans="1:13" ht="12.75">
      <c r="A19" s="13" t="s">
        <v>153</v>
      </c>
      <c r="B19" s="202" t="s">
        <v>63</v>
      </c>
      <c r="C19" s="101"/>
      <c r="D19" s="7">
        <v>11.480815347721823</v>
      </c>
      <c r="E19" s="92"/>
      <c r="F19" s="202">
        <v>0</v>
      </c>
      <c r="G19" s="202">
        <v>0.02382654276864427</v>
      </c>
      <c r="H19" s="7">
        <v>1.7573412246756202</v>
      </c>
      <c r="I19" s="92"/>
      <c r="J19" s="7">
        <v>8.803591865481117</v>
      </c>
      <c r="K19" s="7">
        <v>6.663693699433012</v>
      </c>
      <c r="L19" s="7">
        <v>8.518757207787802</v>
      </c>
      <c r="M19" s="4"/>
    </row>
    <row r="20" spans="1:13" ht="12.75">
      <c r="A20" s="3" t="s">
        <v>154</v>
      </c>
      <c r="B20" s="7">
        <v>30.45107148209201</v>
      </c>
      <c r="C20" s="92"/>
      <c r="D20" s="7">
        <v>78.37230215827337</v>
      </c>
      <c r="E20" s="92"/>
      <c r="F20" s="7">
        <v>69.109753840459</v>
      </c>
      <c r="G20" s="7">
        <v>52.48590262886188</v>
      </c>
      <c r="H20" s="7">
        <v>55.11495561119963</v>
      </c>
      <c r="I20" s="92"/>
      <c r="J20" s="7">
        <v>58.123269849654214</v>
      </c>
      <c r="K20" s="7">
        <v>44.11033955532904</v>
      </c>
      <c r="L20" s="7">
        <v>56.258055762838346</v>
      </c>
      <c r="M20" s="4"/>
    </row>
    <row r="21" spans="1:14" ht="12.75">
      <c r="A21" s="3" t="s">
        <v>155</v>
      </c>
      <c r="B21" s="7">
        <v>21.099955042709425</v>
      </c>
      <c r="C21" s="92"/>
      <c r="D21" s="7">
        <v>7.179256594724221</v>
      </c>
      <c r="E21" s="92"/>
      <c r="F21" s="7">
        <v>17.434758467518048</v>
      </c>
      <c r="G21" s="7">
        <v>20.70129457549043</v>
      </c>
      <c r="H21" s="7">
        <v>18.306396539949922</v>
      </c>
      <c r="I21" s="92"/>
      <c r="J21" s="7">
        <v>23.307998552298226</v>
      </c>
      <c r="K21" s="7">
        <v>26.06867554309741</v>
      </c>
      <c r="L21" s="7">
        <v>23.675462994369447</v>
      </c>
      <c r="M21" s="4"/>
      <c r="N21" s="7"/>
    </row>
    <row r="22" spans="1:13" ht="12.75">
      <c r="A22" s="3" t="s">
        <v>156</v>
      </c>
      <c r="B22" s="7">
        <v>18.147759628353064</v>
      </c>
      <c r="C22" s="92"/>
      <c r="D22" s="7">
        <v>1.70863309352518</v>
      </c>
      <c r="E22" s="92"/>
      <c r="F22" s="7">
        <v>5.533962613362946</v>
      </c>
      <c r="G22" s="7">
        <v>10.702088793582718</v>
      </c>
      <c r="H22" s="7">
        <v>9.831550193489642</v>
      </c>
      <c r="I22" s="92"/>
      <c r="J22" s="7">
        <v>5.421056235388483</v>
      </c>
      <c r="K22" s="7">
        <v>10.473338854558197</v>
      </c>
      <c r="L22" s="7">
        <v>6.093548605929041</v>
      </c>
      <c r="M22" s="4"/>
    </row>
    <row r="23" spans="1:13" ht="12.75">
      <c r="A23" s="3" t="s">
        <v>157</v>
      </c>
      <c r="B23" s="7">
        <v>13.427244118087817</v>
      </c>
      <c r="C23" s="92"/>
      <c r="D23" s="7">
        <v>0.5845323741007195</v>
      </c>
      <c r="E23" s="92"/>
      <c r="F23" s="7">
        <v>3.25744956505645</v>
      </c>
      <c r="G23" s="7">
        <v>6.619807799221666</v>
      </c>
      <c r="H23" s="7">
        <v>6.323696790348281</v>
      </c>
      <c r="I23" s="92"/>
      <c r="J23" s="7">
        <v>2.3231700756130724</v>
      </c>
      <c r="K23" s="7">
        <v>6.083965088870484</v>
      </c>
      <c r="L23" s="7">
        <v>2.8237568685977883</v>
      </c>
      <c r="M23" s="4"/>
    </row>
    <row r="24" spans="1:13" ht="12.75">
      <c r="A24" s="3" t="s">
        <v>158</v>
      </c>
      <c r="B24" s="7">
        <v>9.306159148808632</v>
      </c>
      <c r="C24" s="92"/>
      <c r="D24" s="7">
        <v>0.3747002398081535</v>
      </c>
      <c r="E24" s="92"/>
      <c r="F24" s="7">
        <v>2.1839718674810293</v>
      </c>
      <c r="G24" s="7">
        <v>4.955920895878008</v>
      </c>
      <c r="H24" s="7">
        <v>4.58001365809242</v>
      </c>
      <c r="I24" s="92"/>
      <c r="J24" s="7">
        <v>1.2227210924279328</v>
      </c>
      <c r="K24" s="7">
        <v>3.4974835955915142</v>
      </c>
      <c r="L24" s="7">
        <v>1.5255070890712978</v>
      </c>
      <c r="M24" s="4"/>
    </row>
    <row r="25" spans="1:13" ht="12.75">
      <c r="A25" s="3" t="s">
        <v>159</v>
      </c>
      <c r="B25" s="7">
        <v>5.274988760677356</v>
      </c>
      <c r="C25" s="92"/>
      <c r="D25" s="7">
        <v>0.22482014388489208</v>
      </c>
      <c r="E25" s="92"/>
      <c r="F25" s="7">
        <v>1.6102165463631315</v>
      </c>
      <c r="G25" s="7">
        <v>3.12524819315384</v>
      </c>
      <c r="H25" s="7">
        <v>2.8249487821534256</v>
      </c>
      <c r="I25" s="92"/>
      <c r="J25" s="7">
        <v>0.6064696618442547</v>
      </c>
      <c r="K25" s="7">
        <v>2.2360960693126075</v>
      </c>
      <c r="L25" s="7">
        <v>0.823383759582118</v>
      </c>
      <c r="M25" s="4"/>
    </row>
    <row r="26" spans="1:13" ht="12.75">
      <c r="A26" s="3" t="s">
        <v>160</v>
      </c>
      <c r="B26" s="7">
        <v>2.292821819271692</v>
      </c>
      <c r="C26" s="92"/>
      <c r="D26" s="202">
        <v>0.0749400479616307</v>
      </c>
      <c r="E26" s="92"/>
      <c r="F26" s="7">
        <v>0.8698870997593928</v>
      </c>
      <c r="G26" s="7">
        <v>1.3859105710428083</v>
      </c>
      <c r="H26" s="7">
        <v>1.2610972000910539</v>
      </c>
      <c r="I26" s="92"/>
      <c r="J26" s="7">
        <v>0.19172266729269985</v>
      </c>
      <c r="K26" s="7">
        <v>0.866407593807734</v>
      </c>
      <c r="L26" s="7">
        <v>0.28152771182416386</v>
      </c>
      <c r="M26" s="4"/>
    </row>
    <row r="27" spans="1:14" ht="12.75">
      <c r="A27" s="3" t="s">
        <v>161</v>
      </c>
      <c r="B27" s="202" t="s">
        <v>63</v>
      </c>
      <c r="C27" s="101"/>
      <c r="D27" s="202" t="s">
        <v>63</v>
      </c>
      <c r="E27" s="101"/>
      <c r="F27" s="202" t="s">
        <v>63</v>
      </c>
      <c r="G27" s="202" t="s">
        <v>63</v>
      </c>
      <c r="H27" s="202" t="s">
        <v>63</v>
      </c>
      <c r="I27" s="92"/>
      <c r="J27" s="202" t="s">
        <v>63</v>
      </c>
      <c r="K27" s="202" t="s">
        <v>63</v>
      </c>
      <c r="L27" s="202" t="s">
        <v>63</v>
      </c>
      <c r="M27" s="4"/>
      <c r="N27" s="196"/>
    </row>
    <row r="28" spans="1:13" ht="12.75">
      <c r="A28" s="21" t="s">
        <v>125</v>
      </c>
      <c r="B28" s="19">
        <v>6673</v>
      </c>
      <c r="C28" s="87"/>
      <c r="D28" s="19">
        <v>6672</v>
      </c>
      <c r="E28" s="87"/>
      <c r="F28" s="19">
        <v>5403</v>
      </c>
      <c r="G28" s="19">
        <v>25182</v>
      </c>
      <c r="H28" s="19">
        <f>B28+D28+F28+G28</f>
        <v>43930</v>
      </c>
      <c r="I28" s="87"/>
      <c r="J28" s="19">
        <v>102231</v>
      </c>
      <c r="K28" s="19">
        <v>15697</v>
      </c>
      <c r="L28" s="19">
        <f>SUM(J28:K28)</f>
        <v>117928</v>
      </c>
      <c r="M28" s="19"/>
    </row>
    <row r="29" spans="2:13" s="172" customFormat="1" ht="12.75">
      <c r="B29" s="93"/>
      <c r="C29" s="93"/>
      <c r="D29" s="93"/>
      <c r="E29" s="93"/>
      <c r="F29" s="93"/>
      <c r="G29" s="93"/>
      <c r="H29" s="93"/>
      <c r="I29" s="93"/>
      <c r="J29" s="93"/>
      <c r="K29" s="93"/>
      <c r="L29" s="93"/>
      <c r="M29" s="117"/>
    </row>
    <row r="30" spans="1:12" ht="16.5" customHeight="1">
      <c r="A30" s="28" t="s">
        <v>28</v>
      </c>
      <c r="B30" s="110">
        <v>100</v>
      </c>
      <c r="C30" s="110"/>
      <c r="D30" s="110">
        <v>100</v>
      </c>
      <c r="E30" s="110"/>
      <c r="F30" s="110">
        <v>100</v>
      </c>
      <c r="G30" s="110">
        <v>100</v>
      </c>
      <c r="H30" s="110">
        <v>100</v>
      </c>
      <c r="I30" s="110"/>
      <c r="J30" s="110">
        <v>100</v>
      </c>
      <c r="K30" s="110">
        <v>100</v>
      </c>
      <c r="L30" s="110">
        <v>100</v>
      </c>
    </row>
    <row r="31" spans="1:12" ht="12.75">
      <c r="A31" s="13" t="s">
        <v>153</v>
      </c>
      <c r="B31" s="202" t="s">
        <v>63</v>
      </c>
      <c r="C31" s="101"/>
      <c r="D31" s="7">
        <v>9.617255919558872</v>
      </c>
      <c r="E31" s="92"/>
      <c r="F31" s="202">
        <v>0.014748174913354473</v>
      </c>
      <c r="G31" s="202">
        <v>0.030378348522507596</v>
      </c>
      <c r="H31" s="7">
        <v>1.00820730741991</v>
      </c>
      <c r="I31" s="92"/>
      <c r="J31" s="7">
        <v>7.902479544148928</v>
      </c>
      <c r="K31" s="7">
        <v>4.897281593691638</v>
      </c>
      <c r="L31" s="7">
        <v>7.554545735359228</v>
      </c>
    </row>
    <row r="32" spans="1:16" ht="12.75">
      <c r="A32" s="3" t="s">
        <v>154</v>
      </c>
      <c r="B32" s="7">
        <v>23.31582342641231</v>
      </c>
      <c r="C32" s="92"/>
      <c r="D32" s="7">
        <v>78.44631852092118</v>
      </c>
      <c r="E32" s="92"/>
      <c r="F32" s="7">
        <v>63.97020868667502</v>
      </c>
      <c r="G32" s="7">
        <v>43.95470864402099</v>
      </c>
      <c r="H32" s="7">
        <v>46.02841311502729</v>
      </c>
      <c r="I32" s="92"/>
      <c r="J32" s="7">
        <v>55.06816029313584</v>
      </c>
      <c r="K32" s="7">
        <v>41.62985800254943</v>
      </c>
      <c r="L32" s="7">
        <v>53.51230947175497</v>
      </c>
      <c r="N32" s="7"/>
      <c r="P32" s="7"/>
    </row>
    <row r="33" spans="1:12" ht="12.75">
      <c r="A33" s="3" t="s">
        <v>155</v>
      </c>
      <c r="B33" s="7">
        <v>22.11777716339508</v>
      </c>
      <c r="C33" s="92"/>
      <c r="D33" s="7">
        <v>7.703535517353227</v>
      </c>
      <c r="E33" s="92"/>
      <c r="F33" s="7">
        <v>16.37784824128014</v>
      </c>
      <c r="G33" s="7">
        <v>20.585473626070147</v>
      </c>
      <c r="H33" s="7">
        <v>19.06345040203308</v>
      </c>
      <c r="I33" s="92"/>
      <c r="J33" s="7">
        <v>22.00420761718447</v>
      </c>
      <c r="K33" s="7">
        <v>24.388580914831174</v>
      </c>
      <c r="L33" s="7">
        <v>22.28026400238879</v>
      </c>
    </row>
    <row r="34" spans="1:12" ht="12.75">
      <c r="A34" s="3" t="s">
        <v>156</v>
      </c>
      <c r="B34" s="7">
        <v>20.417473043959085</v>
      </c>
      <c r="C34" s="92"/>
      <c r="D34" s="7">
        <v>2.0759000973078168</v>
      </c>
      <c r="E34" s="92"/>
      <c r="F34" s="7">
        <v>6.673549148292898</v>
      </c>
      <c r="G34" s="7">
        <v>12.822424744545705</v>
      </c>
      <c r="H34" s="7">
        <v>12.396783735366412</v>
      </c>
      <c r="I34" s="92"/>
      <c r="J34" s="7">
        <v>6.756641358858509</v>
      </c>
      <c r="K34" s="7">
        <v>11.208608780719178</v>
      </c>
      <c r="L34" s="7">
        <v>7.272078280895522</v>
      </c>
    </row>
    <row r="35" spans="1:12" ht="12.75">
      <c r="A35" s="3" t="s">
        <v>157</v>
      </c>
      <c r="B35" s="7">
        <v>15.583817159708783</v>
      </c>
      <c r="C35" s="92"/>
      <c r="D35" s="7">
        <v>1.0703859876743431</v>
      </c>
      <c r="E35" s="92"/>
      <c r="F35" s="7">
        <v>4.9037681586903625</v>
      </c>
      <c r="G35" s="7">
        <v>9.55813311239989</v>
      </c>
      <c r="H35" s="7">
        <v>9.249677123692871</v>
      </c>
      <c r="I35" s="92"/>
      <c r="J35" s="7">
        <v>4.26778145232661</v>
      </c>
      <c r="K35" s="7">
        <v>8.063320783802212</v>
      </c>
      <c r="L35" s="7">
        <v>4.70721887967161</v>
      </c>
    </row>
    <row r="36" spans="1:12" ht="12.75">
      <c r="A36" s="3" t="s">
        <v>158</v>
      </c>
      <c r="B36" s="7">
        <v>10.952907566122938</v>
      </c>
      <c r="C36" s="92"/>
      <c r="D36" s="7">
        <v>0.6162828413882582</v>
      </c>
      <c r="E36" s="92"/>
      <c r="F36" s="7">
        <v>3.97463313914903</v>
      </c>
      <c r="G36" s="7">
        <v>7.057442695388014</v>
      </c>
      <c r="H36" s="7">
        <v>6.751656042994626</v>
      </c>
      <c r="I36" s="92"/>
      <c r="J36" s="7">
        <v>2.4958467247348888</v>
      </c>
      <c r="K36" s="7">
        <v>5.460528266089586</v>
      </c>
      <c r="L36" s="7">
        <v>2.839089651669235</v>
      </c>
    </row>
    <row r="37" spans="1:12" ht="12.75">
      <c r="A37" s="3" t="s">
        <v>159</v>
      </c>
      <c r="B37" s="7">
        <v>5.3958160538199245</v>
      </c>
      <c r="C37" s="92"/>
      <c r="D37" s="7">
        <v>0.3243593902043464</v>
      </c>
      <c r="E37" s="92"/>
      <c r="F37" s="7">
        <v>2.8832681955607993</v>
      </c>
      <c r="G37" s="7">
        <v>4.192212096106048</v>
      </c>
      <c r="H37" s="7">
        <v>3.864516935383077</v>
      </c>
      <c r="I37" s="92"/>
      <c r="J37" s="7">
        <v>1.1466144984240842</v>
      </c>
      <c r="K37" s="7">
        <v>3.1541813654285122</v>
      </c>
      <c r="L37" s="7">
        <v>1.3790452394109027</v>
      </c>
    </row>
    <row r="38" spans="1:12" ht="12.75">
      <c r="A38" s="3" t="s">
        <v>160</v>
      </c>
      <c r="B38" s="7">
        <v>2.216385586581882</v>
      </c>
      <c r="C38" s="92"/>
      <c r="D38" s="7">
        <v>0.1459617255919559</v>
      </c>
      <c r="E38" s="92"/>
      <c r="F38" s="7">
        <v>1.2019762554383895</v>
      </c>
      <c r="G38" s="7">
        <v>1.7992267329466998</v>
      </c>
      <c r="H38" s="7">
        <v>1.6372953380827397</v>
      </c>
      <c r="I38" s="92"/>
      <c r="J38" s="7">
        <v>0.35826851118667224</v>
      </c>
      <c r="K38" s="7">
        <v>1.1976402928882697</v>
      </c>
      <c r="L38" s="7">
        <v>0.4554487388497431</v>
      </c>
    </row>
    <row r="39" spans="1:12" ht="12.75">
      <c r="A39" s="3" t="s">
        <v>161</v>
      </c>
      <c r="B39" s="202" t="s">
        <v>63</v>
      </c>
      <c r="C39" s="92"/>
      <c r="D39" s="202" t="s">
        <v>63</v>
      </c>
      <c r="E39" s="101"/>
      <c r="F39" s="202" t="s">
        <v>63</v>
      </c>
      <c r="G39" s="202" t="s">
        <v>63</v>
      </c>
      <c r="H39" s="202" t="s">
        <v>63</v>
      </c>
      <c r="I39" s="92"/>
      <c r="J39" s="202" t="s">
        <v>63</v>
      </c>
      <c r="K39" s="202" t="s">
        <v>63</v>
      </c>
      <c r="L39" s="202" t="s">
        <v>63</v>
      </c>
    </row>
    <row r="40" spans="1:12" ht="16.5" customHeight="1">
      <c r="A40" s="3" t="s">
        <v>54</v>
      </c>
      <c r="B40" s="19">
        <f>B16+B28</f>
        <v>21702</v>
      </c>
      <c r="C40" s="59"/>
      <c r="D40" s="59">
        <f>D16+D28</f>
        <v>12332</v>
      </c>
      <c r="E40" s="59"/>
      <c r="F40" s="59">
        <f>F16+F28</f>
        <v>13561</v>
      </c>
      <c r="G40" s="59">
        <f>G16+G28</f>
        <v>72420</v>
      </c>
      <c r="H40" s="59">
        <f>H16+H28</f>
        <v>120015</v>
      </c>
      <c r="I40" s="59"/>
      <c r="J40" s="59">
        <f>J16+J28</f>
        <v>257628</v>
      </c>
      <c r="K40" s="59">
        <f>K16+K28</f>
        <v>33733</v>
      </c>
      <c r="L40" s="59">
        <f>L16+L28</f>
        <v>291361</v>
      </c>
    </row>
    <row r="41" spans="1:13" ht="24" customHeight="1">
      <c r="A41" s="264"/>
      <c r="B41" s="265"/>
      <c r="C41" s="19"/>
      <c r="D41" s="19"/>
      <c r="E41" s="19"/>
      <c r="F41" s="19"/>
      <c r="G41" s="19"/>
      <c r="H41" s="19"/>
      <c r="I41" s="19"/>
      <c r="J41" s="19"/>
      <c r="K41" s="19"/>
      <c r="L41" s="19"/>
      <c r="M41" s="19"/>
    </row>
    <row r="42" spans="1:13" ht="34.5" customHeight="1">
      <c r="A42" s="254" t="s">
        <v>238</v>
      </c>
      <c r="B42" s="261"/>
      <c r="C42" s="261"/>
      <c r="D42" s="261"/>
      <c r="E42" s="261"/>
      <c r="F42" s="261"/>
      <c r="G42" s="261"/>
      <c r="H42" s="261"/>
      <c r="I42" s="261"/>
      <c r="J42" s="261"/>
      <c r="K42" s="261"/>
      <c r="L42" s="261"/>
      <c r="M42" s="261"/>
    </row>
    <row r="46" spans="1:9" ht="12.75">
      <c r="A46" s="27"/>
      <c r="B46" s="27"/>
      <c r="C46" s="27"/>
      <c r="D46" s="27"/>
      <c r="E46" s="27"/>
      <c r="F46" s="27"/>
      <c r="G46" s="27"/>
      <c r="H46" s="27"/>
      <c r="I46" s="27"/>
    </row>
    <row r="47" ht="12.75">
      <c r="A47" s="27"/>
    </row>
    <row r="48" ht="12.75">
      <c r="A48" s="27"/>
    </row>
  </sheetData>
  <sheetProtection/>
  <mergeCells count="6">
    <mergeCell ref="A1:M1"/>
    <mergeCell ref="A3:M3"/>
    <mergeCell ref="A42:M42"/>
    <mergeCell ref="D4:H4"/>
    <mergeCell ref="A41:B41"/>
    <mergeCell ref="J4:L4"/>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N42"/>
  <sheetViews>
    <sheetView zoomScalePageLayoutView="0" workbookViewId="0" topLeftCell="A7">
      <selection activeCell="A2" sqref="A2"/>
    </sheetView>
  </sheetViews>
  <sheetFormatPr defaultColWidth="9.140625" defaultRowHeight="12.75"/>
  <cols>
    <col min="1" max="1" width="11.28125" style="0" customWidth="1"/>
    <col min="2" max="2" width="9.28125" style="0" customWidth="1"/>
    <col min="3" max="3" width="1.7109375" style="0" customWidth="1"/>
    <col min="4" max="4" width="8.00390625" style="0" customWidth="1"/>
    <col min="5" max="5" width="1.421875" style="0" customWidth="1"/>
    <col min="6" max="6" width="7.140625" style="0" customWidth="1"/>
    <col min="7" max="7" width="7.57421875" style="0" customWidth="1"/>
    <col min="8" max="8" width="9.28125" style="0" customWidth="1"/>
    <col min="9" max="9" width="1.7109375" style="0" customWidth="1"/>
    <col min="10" max="10" width="8.57421875" style="0" customWidth="1"/>
    <col min="11" max="11" width="8.00390625" style="0" customWidth="1"/>
    <col min="12" max="12" width="7.57421875" style="0" customWidth="1"/>
    <col min="13" max="13" width="9.421875" style="0" customWidth="1"/>
  </cols>
  <sheetData>
    <row r="1" spans="1:13" ht="27" customHeight="1">
      <c r="A1" s="249" t="s">
        <v>197</v>
      </c>
      <c r="B1" s="250"/>
      <c r="C1" s="250"/>
      <c r="D1" s="250"/>
      <c r="E1" s="250"/>
      <c r="F1" s="250"/>
      <c r="G1" s="250"/>
      <c r="H1" s="250"/>
      <c r="I1" s="250"/>
      <c r="J1" s="250"/>
      <c r="K1" s="250"/>
      <c r="L1" s="250"/>
      <c r="M1" s="250"/>
    </row>
    <row r="2" spans="1:13" ht="7.5" customHeight="1">
      <c r="A2" s="71"/>
      <c r="B2" s="72"/>
      <c r="C2" s="72"/>
      <c r="D2" s="72"/>
      <c r="E2" s="72"/>
      <c r="F2" s="72"/>
      <c r="G2" s="72"/>
      <c r="H2" s="72"/>
      <c r="I2" s="72"/>
      <c r="J2" s="72"/>
      <c r="K2" s="72"/>
      <c r="L2" s="72"/>
      <c r="M2" s="72"/>
    </row>
    <row r="3" spans="1:13" ht="27" customHeight="1">
      <c r="A3" s="255" t="s">
        <v>175</v>
      </c>
      <c r="B3" s="255"/>
      <c r="C3" s="255"/>
      <c r="D3" s="255"/>
      <c r="E3" s="255"/>
      <c r="F3" s="255"/>
      <c r="G3" s="255"/>
      <c r="H3" s="255"/>
      <c r="I3" s="255"/>
      <c r="J3" s="255"/>
      <c r="K3" s="255"/>
      <c r="L3" s="255"/>
      <c r="M3" s="255"/>
    </row>
    <row r="4" spans="1:14" ht="25.5" customHeight="1">
      <c r="A4" s="125" t="s">
        <v>119</v>
      </c>
      <c r="B4" s="112" t="s">
        <v>69</v>
      </c>
      <c r="C4" s="76"/>
      <c r="D4" s="262" t="s">
        <v>70</v>
      </c>
      <c r="E4" s="262"/>
      <c r="F4" s="263"/>
      <c r="G4" s="263"/>
      <c r="H4" s="263"/>
      <c r="I4" s="67"/>
      <c r="J4" s="262" t="s">
        <v>71</v>
      </c>
      <c r="K4" s="262"/>
      <c r="L4" s="262"/>
      <c r="M4" s="236"/>
      <c r="N4" s="36"/>
    </row>
    <row r="5" spans="1:13" ht="50.25" customHeight="1">
      <c r="A5" s="5" t="s">
        <v>174</v>
      </c>
      <c r="B5" s="10" t="s">
        <v>227</v>
      </c>
      <c r="C5" s="10"/>
      <c r="D5" s="10" t="s">
        <v>195</v>
      </c>
      <c r="E5" s="124"/>
      <c r="F5" s="10" t="s">
        <v>111</v>
      </c>
      <c r="G5" s="10" t="s">
        <v>32</v>
      </c>
      <c r="H5" s="10" t="s">
        <v>140</v>
      </c>
      <c r="I5" s="10"/>
      <c r="J5" s="10" t="s">
        <v>62</v>
      </c>
      <c r="K5" s="10" t="s">
        <v>196</v>
      </c>
      <c r="L5" s="10" t="s">
        <v>55</v>
      </c>
      <c r="M5" s="20"/>
    </row>
    <row r="6" spans="1:13" ht="18.75" customHeight="1">
      <c r="A6" s="83" t="s">
        <v>36</v>
      </c>
      <c r="B6" s="110">
        <v>100</v>
      </c>
      <c r="C6" s="110"/>
      <c r="D6" s="110">
        <v>100</v>
      </c>
      <c r="E6" s="110"/>
      <c r="F6" s="110">
        <v>100</v>
      </c>
      <c r="G6" s="110">
        <v>100</v>
      </c>
      <c r="H6" s="110">
        <v>100</v>
      </c>
      <c r="I6" s="110"/>
      <c r="J6" s="110">
        <v>100</v>
      </c>
      <c r="K6" s="110">
        <v>100</v>
      </c>
      <c r="L6" s="110">
        <v>100</v>
      </c>
      <c r="M6" s="7"/>
    </row>
    <row r="7" spans="1:13" ht="12.75">
      <c r="A7" s="13" t="s">
        <v>153</v>
      </c>
      <c r="B7" s="202" t="s">
        <v>63</v>
      </c>
      <c r="C7" s="101"/>
      <c r="D7" s="7">
        <v>7.442849548112706</v>
      </c>
      <c r="E7" s="92"/>
      <c r="F7" s="202">
        <v>0.030152268958239106</v>
      </c>
      <c r="G7" s="202">
        <v>0.05384304751648943</v>
      </c>
      <c r="H7" s="7">
        <v>0.8961453474097717</v>
      </c>
      <c r="I7" s="92"/>
      <c r="J7" s="7">
        <v>7.326354624201029</v>
      </c>
      <c r="K7" s="7">
        <v>3.3606921029281276</v>
      </c>
      <c r="L7" s="7">
        <v>6.91318792431027</v>
      </c>
      <c r="M7" s="4"/>
    </row>
    <row r="8" spans="1:13" ht="12.75">
      <c r="A8" s="3" t="s">
        <v>154</v>
      </c>
      <c r="B8" s="7">
        <v>40.95002905287623</v>
      </c>
      <c r="C8" s="92"/>
      <c r="D8" s="7">
        <v>78.75243664717348</v>
      </c>
      <c r="E8" s="92"/>
      <c r="F8" s="7">
        <v>73.84290667872757</v>
      </c>
      <c r="G8" s="7">
        <v>60.61381074168798</v>
      </c>
      <c r="H8" s="7">
        <v>61.733775268025205</v>
      </c>
      <c r="I8" s="92"/>
      <c r="J8" s="7">
        <v>53.17944054230117</v>
      </c>
      <c r="K8" s="7">
        <v>39.47981366459628</v>
      </c>
      <c r="L8" s="7">
        <v>51.75213057922866</v>
      </c>
      <c r="M8" s="4"/>
    </row>
    <row r="9" spans="1:13" ht="12.75">
      <c r="A9" s="3" t="s">
        <v>155</v>
      </c>
      <c r="B9" s="7">
        <v>16.37129575828007</v>
      </c>
      <c r="C9" s="92"/>
      <c r="D9" s="7">
        <v>8.275739854687224</v>
      </c>
      <c r="E9" s="92"/>
      <c r="F9" s="7">
        <v>11.910146238504447</v>
      </c>
      <c r="G9" s="7">
        <v>14.567909543680171</v>
      </c>
      <c r="H9" s="7">
        <v>13.73475734511826</v>
      </c>
      <c r="I9" s="92"/>
      <c r="J9" s="7">
        <v>21.18573557013216</v>
      </c>
      <c r="K9" s="7">
        <v>22.920363797692993</v>
      </c>
      <c r="L9" s="7">
        <v>21.366459627329192</v>
      </c>
      <c r="M9" s="4"/>
    </row>
    <row r="10" spans="1:13" ht="12.75">
      <c r="A10" s="3" t="s">
        <v>156</v>
      </c>
      <c r="B10" s="7">
        <v>15.68855316676351</v>
      </c>
      <c r="C10" s="92"/>
      <c r="D10" s="7">
        <v>2.4455077086656036</v>
      </c>
      <c r="E10" s="92"/>
      <c r="F10" s="7">
        <v>4.462535805819388</v>
      </c>
      <c r="G10" s="7">
        <v>9.9340422667923</v>
      </c>
      <c r="H10" s="7">
        <v>9.137408953269498</v>
      </c>
      <c r="I10" s="92"/>
      <c r="J10" s="7">
        <v>7.610791844843044</v>
      </c>
      <c r="K10" s="7">
        <v>11.845607808340727</v>
      </c>
      <c r="L10" s="7">
        <v>8.052000577784197</v>
      </c>
      <c r="M10" s="4"/>
    </row>
    <row r="11" spans="1:13" ht="12.75">
      <c r="A11" s="3" t="s">
        <v>157</v>
      </c>
      <c r="B11" s="7">
        <v>12.405578152237071</v>
      </c>
      <c r="C11" s="92"/>
      <c r="D11" s="7">
        <v>1.5594541910331383</v>
      </c>
      <c r="E11" s="92"/>
      <c r="F11" s="7">
        <v>3.181064375094226</v>
      </c>
      <c r="G11" s="7">
        <v>6.663077130165568</v>
      </c>
      <c r="H11" s="7">
        <v>6.410099026106883</v>
      </c>
      <c r="I11" s="92"/>
      <c r="J11" s="7">
        <v>5.499119599078965</v>
      </c>
      <c r="K11" s="7">
        <v>9.78815439219166</v>
      </c>
      <c r="L11" s="7">
        <v>5.9459771775241945</v>
      </c>
      <c r="M11" s="4"/>
    </row>
    <row r="12" spans="1:13" ht="12.75">
      <c r="A12" s="3" t="s">
        <v>158</v>
      </c>
      <c r="B12" s="7">
        <v>8.58512492736781</v>
      </c>
      <c r="C12" s="92"/>
      <c r="D12" s="7">
        <v>0.8506113769271665</v>
      </c>
      <c r="E12" s="92"/>
      <c r="F12" s="7">
        <v>3.000150761344791</v>
      </c>
      <c r="G12" s="7">
        <v>4.445416610580159</v>
      </c>
      <c r="H12" s="7">
        <v>4.417300924789263</v>
      </c>
      <c r="I12" s="92"/>
      <c r="J12" s="7">
        <v>3.270060563843579</v>
      </c>
      <c r="K12" s="7">
        <v>7.165039929015084</v>
      </c>
      <c r="L12" s="7">
        <v>3.6758630651451685</v>
      </c>
      <c r="M12" s="4"/>
    </row>
    <row r="13" spans="1:13" ht="12.75">
      <c r="A13" s="3" t="s">
        <v>159</v>
      </c>
      <c r="B13" s="7">
        <v>4.038349796629866</v>
      </c>
      <c r="C13" s="92"/>
      <c r="D13" s="7">
        <v>0.4430267588162325</v>
      </c>
      <c r="E13" s="92"/>
      <c r="F13" s="7">
        <v>2.457409920096487</v>
      </c>
      <c r="G13" s="7">
        <v>2.648404899717324</v>
      </c>
      <c r="H13" s="7">
        <v>2.5636304116539814</v>
      </c>
      <c r="I13" s="92"/>
      <c r="J13" s="7">
        <v>1.4770096037873364</v>
      </c>
      <c r="K13" s="7">
        <v>3.9540816326530615</v>
      </c>
      <c r="L13" s="7">
        <v>1.7350859453993932</v>
      </c>
      <c r="M13" s="4"/>
    </row>
    <row r="14" spans="1:13" ht="12.75">
      <c r="A14" s="3" t="s">
        <v>160</v>
      </c>
      <c r="B14" s="7">
        <v>1.9610691458454388</v>
      </c>
      <c r="C14" s="92"/>
      <c r="D14" s="7">
        <v>0.2303739145844409</v>
      </c>
      <c r="E14" s="92"/>
      <c r="F14" s="7">
        <v>1.115633951454847</v>
      </c>
      <c r="G14" s="7">
        <v>1.0734957598600081</v>
      </c>
      <c r="H14" s="7">
        <v>1.1068827236271381</v>
      </c>
      <c r="I14" s="92"/>
      <c r="J14" s="7">
        <v>0.451487651812723</v>
      </c>
      <c r="K14" s="7">
        <v>1.4862466725820762</v>
      </c>
      <c r="L14" s="7">
        <v>0.5592951032789254</v>
      </c>
      <c r="M14" s="4"/>
    </row>
    <row r="15" spans="1:13" ht="12.75">
      <c r="A15" s="3" t="s">
        <v>161</v>
      </c>
      <c r="B15" s="202" t="s">
        <v>63</v>
      </c>
      <c r="C15" s="101"/>
      <c r="D15" s="202" t="s">
        <v>63</v>
      </c>
      <c r="E15" s="101"/>
      <c r="F15" s="202" t="s">
        <v>63</v>
      </c>
      <c r="G15" s="202" t="s">
        <v>63</v>
      </c>
      <c r="H15" s="202" t="s">
        <v>63</v>
      </c>
      <c r="I15" s="101"/>
      <c r="J15" s="202" t="s">
        <v>63</v>
      </c>
      <c r="K15" s="202" t="s">
        <v>63</v>
      </c>
      <c r="L15" s="202" t="s">
        <v>63</v>
      </c>
      <c r="M15" s="4"/>
    </row>
    <row r="16" spans="1:13" ht="12.75">
      <c r="A16" s="3" t="s">
        <v>124</v>
      </c>
      <c r="B16" s="4">
        <v>6884</v>
      </c>
      <c r="C16" s="86"/>
      <c r="D16" s="4">
        <v>5643</v>
      </c>
      <c r="E16" s="86"/>
      <c r="F16" s="4">
        <v>6633</v>
      </c>
      <c r="G16" s="4">
        <v>29716</v>
      </c>
      <c r="H16" s="4">
        <f>B16+D16+F16+G16</f>
        <v>48876</v>
      </c>
      <c r="I16" s="86"/>
      <c r="J16" s="4">
        <v>155043</v>
      </c>
      <c r="K16" s="4">
        <v>18032</v>
      </c>
      <c r="L16" s="4">
        <f>SUM(J16:K16)</f>
        <v>173075</v>
      </c>
      <c r="M16" s="4"/>
    </row>
    <row r="17" spans="1:13" s="94" customFormat="1" ht="12.75">
      <c r="A17" s="174"/>
      <c r="B17" s="92"/>
      <c r="C17" s="92"/>
      <c r="D17" s="92"/>
      <c r="E17" s="92"/>
      <c r="F17" s="92"/>
      <c r="G17" s="92"/>
      <c r="H17" s="92"/>
      <c r="I17" s="92"/>
      <c r="J17" s="92"/>
      <c r="K17" s="92"/>
      <c r="L17" s="92"/>
      <c r="M17" s="86"/>
    </row>
    <row r="18" spans="1:13" ht="16.5" customHeight="1">
      <c r="A18" s="14" t="s">
        <v>38</v>
      </c>
      <c r="B18" s="110">
        <v>100</v>
      </c>
      <c r="C18" s="110"/>
      <c r="D18" s="110">
        <v>100</v>
      </c>
      <c r="E18" s="110"/>
      <c r="F18" s="110">
        <v>100</v>
      </c>
      <c r="G18" s="110">
        <v>100</v>
      </c>
      <c r="H18" s="110">
        <v>100</v>
      </c>
      <c r="I18" s="110"/>
      <c r="J18" s="110">
        <v>100</v>
      </c>
      <c r="K18" s="110">
        <v>100</v>
      </c>
      <c r="L18" s="110">
        <v>100</v>
      </c>
      <c r="M18" s="4"/>
    </row>
    <row r="19" spans="1:13" ht="12.75">
      <c r="A19" s="13" t="s">
        <v>153</v>
      </c>
      <c r="B19" s="202" t="s">
        <v>63</v>
      </c>
      <c r="C19" s="101"/>
      <c r="D19" s="7">
        <v>11.501501501501501</v>
      </c>
      <c r="E19" s="92"/>
      <c r="F19" s="202" t="s">
        <v>63</v>
      </c>
      <c r="G19" s="202">
        <v>0.03380091262464086</v>
      </c>
      <c r="H19" s="7">
        <v>2.372464658881377</v>
      </c>
      <c r="I19" s="92"/>
      <c r="J19" s="7">
        <v>8.805831417249644</v>
      </c>
      <c r="K19" s="7">
        <v>6.664542848040778</v>
      </c>
      <c r="L19" s="7">
        <v>8.52078032230704</v>
      </c>
      <c r="M19" s="4"/>
    </row>
    <row r="20" spans="1:13" ht="12.75">
      <c r="A20" s="3" t="s">
        <v>154</v>
      </c>
      <c r="B20" s="7">
        <v>52.68456375838926</v>
      </c>
      <c r="C20" s="92"/>
      <c r="D20" s="7">
        <v>78.46846846846847</v>
      </c>
      <c r="E20" s="92"/>
      <c r="F20" s="7">
        <v>80.49637601581375</v>
      </c>
      <c r="G20" s="7">
        <v>71.11712016224439</v>
      </c>
      <c r="H20" s="7">
        <v>71.90842040565458</v>
      </c>
      <c r="I20" s="92"/>
      <c r="J20" s="7">
        <v>58.13805586810822</v>
      </c>
      <c r="K20" s="7">
        <v>44.115960496973564</v>
      </c>
      <c r="L20" s="7">
        <v>56.27141645462256</v>
      </c>
      <c r="M20" s="4"/>
    </row>
    <row r="21" spans="1:13" ht="12.75">
      <c r="A21" s="3" t="s">
        <v>155</v>
      </c>
      <c r="B21" s="7">
        <v>12.332214765100671</v>
      </c>
      <c r="C21" s="92"/>
      <c r="D21" s="7">
        <v>7.147147147147146</v>
      </c>
      <c r="E21" s="92"/>
      <c r="F21" s="7">
        <v>11.728530639139029</v>
      </c>
      <c r="G21" s="7">
        <v>13.041518787673933</v>
      </c>
      <c r="H21" s="7">
        <v>11.573448063921328</v>
      </c>
      <c r="I21" s="92"/>
      <c r="J21" s="7">
        <v>23.30903576145981</v>
      </c>
      <c r="K21" s="7">
        <v>26.07199745141765</v>
      </c>
      <c r="L21" s="7">
        <v>23.676844783715012</v>
      </c>
      <c r="M21" s="4"/>
    </row>
    <row r="22" spans="1:13" ht="12.75">
      <c r="A22" s="3" t="s">
        <v>156</v>
      </c>
      <c r="B22" s="7">
        <v>13.031319910514542</v>
      </c>
      <c r="C22" s="92"/>
      <c r="D22" s="7">
        <v>1.6666666666666667</v>
      </c>
      <c r="E22" s="92"/>
      <c r="F22" s="7">
        <v>3.250603997364375</v>
      </c>
      <c r="G22" s="7">
        <v>6.732015097740971</v>
      </c>
      <c r="H22" s="7">
        <v>5.900430239704979</v>
      </c>
      <c r="I22" s="92"/>
      <c r="J22" s="7">
        <v>5.415586321608532</v>
      </c>
      <c r="K22" s="7">
        <v>10.468302007008601</v>
      </c>
      <c r="L22" s="7">
        <v>6.088210347752333</v>
      </c>
      <c r="M22" s="4"/>
    </row>
    <row r="23" spans="1:13" ht="12.75">
      <c r="A23" s="3" t="s">
        <v>157</v>
      </c>
      <c r="B23" s="7">
        <v>9.703579418344518</v>
      </c>
      <c r="C23" s="92"/>
      <c r="D23" s="7">
        <v>0.5855855855855856</v>
      </c>
      <c r="E23" s="92"/>
      <c r="F23" s="7">
        <v>1.7131561607731167</v>
      </c>
      <c r="G23" s="7">
        <v>3.994141175145062</v>
      </c>
      <c r="H23" s="7">
        <v>3.60479409956976</v>
      </c>
      <c r="I23" s="92"/>
      <c r="J23" s="7">
        <v>2.3169120884496843</v>
      </c>
      <c r="K23" s="7">
        <v>6.084740363172985</v>
      </c>
      <c r="L23" s="7">
        <v>2.8184902459711623</v>
      </c>
      <c r="M23" s="4"/>
    </row>
    <row r="24" spans="1:13" ht="12.75">
      <c r="A24" s="3" t="s">
        <v>158</v>
      </c>
      <c r="B24" s="7">
        <v>6.012304250559284</v>
      </c>
      <c r="C24" s="92"/>
      <c r="D24" s="7">
        <v>0.36036036036036034</v>
      </c>
      <c r="E24" s="92"/>
      <c r="F24" s="7">
        <v>1.1421041071820779</v>
      </c>
      <c r="G24" s="7">
        <v>2.6421046701594277</v>
      </c>
      <c r="H24" s="7">
        <v>2.3355869698832206</v>
      </c>
      <c r="I24" s="92"/>
      <c r="J24" s="7">
        <v>1.2191184384325622</v>
      </c>
      <c r="K24" s="7">
        <v>3.49155782096209</v>
      </c>
      <c r="L24" s="7">
        <v>1.5216284987277353</v>
      </c>
      <c r="M24" s="4"/>
    </row>
    <row r="25" spans="1:13" ht="12.75">
      <c r="A25" s="3" t="s">
        <v>159</v>
      </c>
      <c r="B25" s="7">
        <v>4.334451901565996</v>
      </c>
      <c r="C25" s="92"/>
      <c r="D25" s="7">
        <v>0.21021021021021022</v>
      </c>
      <c r="E25" s="92"/>
      <c r="F25" s="7">
        <v>1.0322864045684164</v>
      </c>
      <c r="G25" s="7">
        <v>1.6675116894822828</v>
      </c>
      <c r="H25" s="7">
        <v>1.5734480639213275</v>
      </c>
      <c r="I25" s="92"/>
      <c r="J25" s="7">
        <v>0.6046670906511423</v>
      </c>
      <c r="K25" s="7">
        <v>2.2363810130614845</v>
      </c>
      <c r="L25" s="7">
        <v>0.821882951653944</v>
      </c>
      <c r="M25" s="4"/>
    </row>
    <row r="26" spans="1:13" ht="12.75">
      <c r="A26" s="3" t="s">
        <v>160</v>
      </c>
      <c r="B26" s="7">
        <v>1.901565995525727</v>
      </c>
      <c r="C26" s="92"/>
      <c r="D26" s="202">
        <v>0.06006006006006006</v>
      </c>
      <c r="E26" s="101"/>
      <c r="F26" s="202">
        <v>0.6369426751592357</v>
      </c>
      <c r="G26" s="7">
        <v>0.7717875049292997</v>
      </c>
      <c r="H26" s="7">
        <v>0.7314074984634297</v>
      </c>
      <c r="I26" s="92"/>
      <c r="J26" s="7">
        <v>0.190793014040409</v>
      </c>
      <c r="K26" s="7">
        <v>0.8665179993628545</v>
      </c>
      <c r="L26" s="7">
        <v>0.28074639525021206</v>
      </c>
      <c r="M26" s="4"/>
    </row>
    <row r="27" spans="1:13" ht="12.75">
      <c r="A27" s="3" t="s">
        <v>161</v>
      </c>
      <c r="B27" s="202" t="s">
        <v>63</v>
      </c>
      <c r="C27" s="101"/>
      <c r="D27" s="202" t="s">
        <v>63</v>
      </c>
      <c r="E27" s="101"/>
      <c r="F27" s="202" t="s">
        <v>63</v>
      </c>
      <c r="G27" s="202" t="s">
        <v>63</v>
      </c>
      <c r="H27" s="202" t="s">
        <v>63</v>
      </c>
      <c r="I27" s="101"/>
      <c r="J27" s="202" t="s">
        <v>63</v>
      </c>
      <c r="K27" s="202" t="s">
        <v>63</v>
      </c>
      <c r="L27" s="202" t="s">
        <v>63</v>
      </c>
      <c r="M27" s="4"/>
    </row>
    <row r="28" spans="1:13" ht="12.75">
      <c r="A28" s="21" t="s">
        <v>125</v>
      </c>
      <c r="B28" s="19">
        <v>3576</v>
      </c>
      <c r="C28" s="87"/>
      <c r="D28" s="19">
        <v>6660</v>
      </c>
      <c r="E28" s="87"/>
      <c r="F28" s="19">
        <v>4553</v>
      </c>
      <c r="G28" s="19">
        <v>17751</v>
      </c>
      <c r="H28" s="19">
        <f>B28+D28+F28+G28</f>
        <v>32540</v>
      </c>
      <c r="I28" s="87"/>
      <c r="J28" s="19">
        <v>102205</v>
      </c>
      <c r="K28" s="19">
        <v>15695</v>
      </c>
      <c r="L28" s="19">
        <f>SUM(J28:K28)</f>
        <v>117900</v>
      </c>
      <c r="M28" s="19"/>
    </row>
    <row r="29" spans="1:13" s="94" customFormat="1" ht="12.75">
      <c r="A29" s="175"/>
      <c r="B29" s="92"/>
      <c r="C29" s="92"/>
      <c r="D29" s="92"/>
      <c r="E29" s="92"/>
      <c r="F29" s="92"/>
      <c r="G29" s="92"/>
      <c r="H29" s="92"/>
      <c r="I29" s="92"/>
      <c r="J29" s="92"/>
      <c r="K29" s="92"/>
      <c r="L29" s="92"/>
      <c r="M29" s="87"/>
    </row>
    <row r="30" spans="1:12" ht="16.5" customHeight="1">
      <c r="A30" s="14" t="s">
        <v>57</v>
      </c>
      <c r="B30" s="110">
        <v>100</v>
      </c>
      <c r="C30" s="110"/>
      <c r="D30" s="110">
        <v>100</v>
      </c>
      <c r="E30" s="110"/>
      <c r="F30" s="110">
        <v>100</v>
      </c>
      <c r="G30" s="110">
        <v>100</v>
      </c>
      <c r="H30" s="110">
        <v>100</v>
      </c>
      <c r="I30" s="110"/>
      <c r="J30" s="110">
        <v>100</v>
      </c>
      <c r="K30" s="110">
        <v>100</v>
      </c>
      <c r="L30" s="110">
        <v>100</v>
      </c>
    </row>
    <row r="31" spans="1:14" ht="12.75">
      <c r="A31" s="13" t="s">
        <v>153</v>
      </c>
      <c r="B31" s="204" t="s">
        <v>63</v>
      </c>
      <c r="C31" s="102"/>
      <c r="D31" s="173">
        <v>9.639925221490692</v>
      </c>
      <c r="E31" s="93"/>
      <c r="F31" s="204">
        <v>0.017879492222420884</v>
      </c>
      <c r="G31" s="173">
        <v>0.04634798912928983</v>
      </c>
      <c r="H31" s="173">
        <v>1.4861943598309915</v>
      </c>
      <c r="I31" s="93"/>
      <c r="J31" s="173">
        <v>7.914152879711407</v>
      </c>
      <c r="K31" s="173">
        <v>4.898152815251875</v>
      </c>
      <c r="L31" s="7">
        <v>7.5645674026978265</v>
      </c>
      <c r="N31" s="172"/>
    </row>
    <row r="32" spans="1:14" ht="12.75">
      <c r="A32" s="3" t="s">
        <v>154</v>
      </c>
      <c r="B32" s="173">
        <v>44.961759082217974</v>
      </c>
      <c r="C32" s="93"/>
      <c r="D32" s="173">
        <v>78.59871576038364</v>
      </c>
      <c r="E32" s="93"/>
      <c r="F32" s="173">
        <v>76.55104595029502</v>
      </c>
      <c r="G32" s="173">
        <v>64.54168158931468</v>
      </c>
      <c r="H32" s="173">
        <v>65.80033408666601</v>
      </c>
      <c r="I32" s="93"/>
      <c r="J32" s="173">
        <v>55.149505535514365</v>
      </c>
      <c r="K32" s="173">
        <v>41.63726391318528</v>
      </c>
      <c r="L32" s="7">
        <v>53.58329753415242</v>
      </c>
      <c r="N32" s="173"/>
    </row>
    <row r="33" spans="1:14" ht="12.75">
      <c r="A33" s="3" t="s">
        <v>155</v>
      </c>
      <c r="B33" s="173">
        <v>14.990439770554492</v>
      </c>
      <c r="C33" s="93"/>
      <c r="D33" s="173">
        <v>7.6647972039339995</v>
      </c>
      <c r="E33" s="93"/>
      <c r="F33" s="173">
        <v>11.836223851242625</v>
      </c>
      <c r="G33" s="173">
        <v>13.997092717045525</v>
      </c>
      <c r="H33" s="173">
        <v>12.87093446005699</v>
      </c>
      <c r="I33" s="93"/>
      <c r="J33" s="173">
        <v>22.029325786789403</v>
      </c>
      <c r="K33" s="173">
        <v>24.38698965220743</v>
      </c>
      <c r="L33" s="7">
        <v>22.30260331643612</v>
      </c>
      <c r="N33" s="172"/>
    </row>
    <row r="34" spans="1:14" ht="12.75">
      <c r="A34" s="3" t="s">
        <v>156</v>
      </c>
      <c r="B34" s="173">
        <v>14.780114722753346</v>
      </c>
      <c r="C34" s="93"/>
      <c r="D34" s="173">
        <v>2.023896610582785</v>
      </c>
      <c r="E34" s="93"/>
      <c r="F34" s="173">
        <v>3.969247273377436</v>
      </c>
      <c r="G34" s="173">
        <v>8.736595950871132</v>
      </c>
      <c r="H34" s="173">
        <v>7.843667092463398</v>
      </c>
      <c r="I34" s="93"/>
      <c r="J34" s="173">
        <v>6.738633536509517</v>
      </c>
      <c r="K34" s="173">
        <v>11.204672814065882</v>
      </c>
      <c r="L34" s="7">
        <v>7.256293496004812</v>
      </c>
      <c r="N34" s="172"/>
    </row>
    <row r="35" spans="1:14" ht="12.75">
      <c r="A35" s="3" t="s">
        <v>157</v>
      </c>
      <c r="B35" s="173">
        <v>11.481835564053537</v>
      </c>
      <c r="C35" s="93"/>
      <c r="D35" s="173">
        <v>1.032268552385597</v>
      </c>
      <c r="E35" s="93"/>
      <c r="F35" s="173">
        <v>2.5835866261398177</v>
      </c>
      <c r="G35" s="173">
        <v>5.664988307666379</v>
      </c>
      <c r="H35" s="173">
        <v>5.2888867053159085</v>
      </c>
      <c r="I35" s="93"/>
      <c r="J35" s="173">
        <v>4.234823983082473</v>
      </c>
      <c r="K35" s="173">
        <v>8.064755240608415</v>
      </c>
      <c r="L35" s="7">
        <v>4.6787524701434835</v>
      </c>
      <c r="N35" s="172"/>
    </row>
    <row r="36" spans="1:14" ht="12.75">
      <c r="A36" s="3" t="s">
        <v>158</v>
      </c>
      <c r="B36" s="173">
        <v>7.705544933078394</v>
      </c>
      <c r="C36" s="93"/>
      <c r="D36" s="173">
        <v>0.5852231163130944</v>
      </c>
      <c r="E36" s="93"/>
      <c r="F36" s="173">
        <v>2.243876273913821</v>
      </c>
      <c r="G36" s="173">
        <v>3.7710409337013084</v>
      </c>
      <c r="H36" s="173">
        <v>3.585290360617078</v>
      </c>
      <c r="I36" s="93"/>
      <c r="J36" s="173">
        <v>2.455218310735166</v>
      </c>
      <c r="K36" s="173">
        <v>5.455569721588045</v>
      </c>
      <c r="L36" s="7">
        <v>2.802989947589999</v>
      </c>
      <c r="N36" s="172"/>
    </row>
    <row r="37" spans="1:14" ht="12.75">
      <c r="A37" s="3" t="s">
        <v>159</v>
      </c>
      <c r="B37" s="173">
        <v>4.139579349904398</v>
      </c>
      <c r="C37" s="93"/>
      <c r="D37" s="173">
        <v>0.3169958546695928</v>
      </c>
      <c r="E37" s="93"/>
      <c r="F37" s="173">
        <v>1.877346683354193</v>
      </c>
      <c r="G37" s="173">
        <v>2.281585101228222</v>
      </c>
      <c r="H37" s="173">
        <v>2.167878549670826</v>
      </c>
      <c r="I37" s="93"/>
      <c r="J37" s="173">
        <v>1.1304266699838288</v>
      </c>
      <c r="K37" s="173">
        <v>3.1547424911791735</v>
      </c>
      <c r="L37" s="7">
        <v>1.3650657272961595</v>
      </c>
      <c r="N37" s="172"/>
    </row>
    <row r="38" spans="1:14" ht="12.75">
      <c r="A38" s="3" t="s">
        <v>160</v>
      </c>
      <c r="B38" s="173">
        <v>1.9407265774378586</v>
      </c>
      <c r="C38" s="93"/>
      <c r="D38" s="173">
        <v>0.13817768024059174</v>
      </c>
      <c r="E38" s="93"/>
      <c r="F38" s="173">
        <v>0.9207938494546755</v>
      </c>
      <c r="G38" s="173">
        <v>0.9606674110434618</v>
      </c>
      <c r="H38" s="173">
        <v>0.9568143853787953</v>
      </c>
      <c r="I38" s="93"/>
      <c r="J38" s="173">
        <v>0.34791329767384005</v>
      </c>
      <c r="K38" s="173">
        <v>1.197853351913897</v>
      </c>
      <c r="L38" s="7">
        <v>0.44643010567918207</v>
      </c>
      <c r="N38" s="172"/>
    </row>
    <row r="39" spans="1:12" ht="12.75">
      <c r="A39" s="3" t="s">
        <v>161</v>
      </c>
      <c r="B39" s="204" t="s">
        <v>63</v>
      </c>
      <c r="C39" s="102"/>
      <c r="D39" s="204" t="s">
        <v>63</v>
      </c>
      <c r="E39" s="102"/>
      <c r="F39" s="204" t="s">
        <v>63</v>
      </c>
      <c r="G39" s="204" t="s">
        <v>63</v>
      </c>
      <c r="H39" s="204" t="s">
        <v>63</v>
      </c>
      <c r="I39" s="102"/>
      <c r="J39" s="204" t="s">
        <v>63</v>
      </c>
      <c r="K39" s="204" t="s">
        <v>63</v>
      </c>
      <c r="L39" s="202" t="s">
        <v>63</v>
      </c>
    </row>
    <row r="40" spans="1:12" ht="16.5" customHeight="1">
      <c r="A40" s="3" t="s">
        <v>54</v>
      </c>
      <c r="B40" s="19">
        <f>B16+B28</f>
        <v>10460</v>
      </c>
      <c r="C40" s="89"/>
      <c r="D40" s="59">
        <f>D16+D28</f>
        <v>12303</v>
      </c>
      <c r="E40" s="89"/>
      <c r="F40" s="59">
        <f>F16+F28</f>
        <v>11186</v>
      </c>
      <c r="G40" s="59">
        <f>G16+G28</f>
        <v>47467</v>
      </c>
      <c r="H40" s="59">
        <f>H16+H28</f>
        <v>81416</v>
      </c>
      <c r="I40" s="59"/>
      <c r="J40" s="59">
        <f>SUM(J16+J28)</f>
        <v>257248</v>
      </c>
      <c r="K40" s="59">
        <f>SUM(K16+K28)</f>
        <v>33727</v>
      </c>
      <c r="L40" s="59">
        <f>SUM(L16+L28)</f>
        <v>290975</v>
      </c>
    </row>
    <row r="41" spans="1:12" ht="24" customHeight="1">
      <c r="A41" s="264"/>
      <c r="B41" s="265"/>
      <c r="C41" s="19"/>
      <c r="D41" s="19"/>
      <c r="E41" s="19"/>
      <c r="F41" s="19"/>
      <c r="G41" s="19"/>
      <c r="H41" s="19"/>
      <c r="I41" s="19"/>
      <c r="J41" s="19"/>
      <c r="K41" s="19"/>
      <c r="L41" s="19"/>
    </row>
    <row r="42" spans="1:13" ht="36" customHeight="1">
      <c r="A42" s="266" t="s">
        <v>238</v>
      </c>
      <c r="B42" s="267"/>
      <c r="C42" s="268"/>
      <c r="D42" s="268"/>
      <c r="E42" s="268"/>
      <c r="F42" s="268"/>
      <c r="G42" s="268"/>
      <c r="H42" s="268"/>
      <c r="I42" s="268"/>
      <c r="J42" s="268"/>
      <c r="K42" s="268"/>
      <c r="L42" s="268"/>
      <c r="M42" s="268"/>
    </row>
  </sheetData>
  <sheetProtection/>
  <mergeCells count="6">
    <mergeCell ref="A42:M42"/>
    <mergeCell ref="A1:M1"/>
    <mergeCell ref="A3:M3"/>
    <mergeCell ref="D4:H4"/>
    <mergeCell ref="A41:B41"/>
    <mergeCell ref="J4:L4"/>
  </mergeCells>
  <printOptions/>
  <pageMargins left="0.7874015748031497" right="0.3937007874015748" top="0.984251968503937" bottom="0.1968503937007874" header="0.5118110236220472" footer="0.5118110236220472"/>
  <pageSetup firstPageNumber="39" useFirstPageNumber="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Centrala Studiestödsnämnden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Margaretha Pettersson</dc:creator>
  <cp:keywords/>
  <dc:description/>
  <cp:lastModifiedBy>Olof Fraenell</cp:lastModifiedBy>
  <cp:lastPrinted>2012-06-11T14:42:18Z</cp:lastPrinted>
  <dcterms:created xsi:type="dcterms:W3CDTF">2001-11-07T08:40:28Z</dcterms:created>
  <dcterms:modified xsi:type="dcterms:W3CDTF">2012-06-11T14:42:26Z</dcterms:modified>
  <cp:category/>
  <cp:version/>
  <cp:contentType/>
  <cp:contentStatus/>
</cp:coreProperties>
</file>